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1"/>
  </bookViews>
  <sheets>
    <sheet name="5 Year Summary" sheetId="1" r:id="rId1"/>
    <sheet name="5 Year IT Estimate" sheetId="2" r:id="rId2"/>
  </sheets>
  <definedNames/>
  <calcPr fullCalcOnLoad="1"/>
</workbook>
</file>

<file path=xl/comments2.xml><?xml version="1.0" encoding="utf-8"?>
<comments xmlns="http://schemas.openxmlformats.org/spreadsheetml/2006/main">
  <authors>
    <author>NPower</author>
  </authors>
  <commentList>
    <comment ref="A40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Look at the nonprofit salary guidelines for your community when setting the salary for  IT staff</t>
        </r>
      </text>
    </comment>
    <comment ref="A21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Each switch/hub typically contains between 4 and 24 ports.  Estimate how many switches/hubs you need based on the rate of one port per computer</t>
        </r>
      </text>
    </comment>
    <comment ref="A22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Typically you will need twice as many cables as you have computers, plus a few extra.</t>
        </r>
      </text>
    </comment>
    <comment ref="A23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One per networked laptop</t>
        </r>
      </text>
    </comment>
    <comment ref="A24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One per networked desktop</t>
        </r>
      </text>
    </comment>
    <comment ref="A25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The cost of a firewall will depend on how many concurrent connections you have to the internet.  The more connections you have, the more expensive it will be.</t>
        </r>
      </text>
    </comment>
    <comment ref="A48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If your organization grows to include a staff person that has technology responsibilities, be sure to give that person training.  Technology training can be more expensive than other training, so research and budget accordingly.</t>
        </r>
      </text>
    </comment>
    <comment ref="A49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Make sure your staff are productive with the technology tools you provide.  Training can be the difference between frustration and productivity!</t>
        </r>
      </text>
    </comment>
  </commentList>
</comments>
</file>

<file path=xl/sharedStrings.xml><?xml version="1.0" encoding="utf-8"?>
<sst xmlns="http://schemas.openxmlformats.org/spreadsheetml/2006/main" count="107" uniqueCount="96">
  <si>
    <t>Categories</t>
  </si>
  <si>
    <t>Hardware</t>
  </si>
  <si>
    <t>Software</t>
  </si>
  <si>
    <t>Network Equip.</t>
  </si>
  <si>
    <t>Services</t>
  </si>
  <si>
    <t>Training</t>
  </si>
  <si>
    <t>Years</t>
  </si>
  <si>
    <t>Year1</t>
  </si>
  <si>
    <t>Year2</t>
  </si>
  <si>
    <t>Year3</t>
  </si>
  <si>
    <t>Year4</t>
  </si>
  <si>
    <t>Year5</t>
  </si>
  <si>
    <t>Year 1</t>
  </si>
  <si>
    <t>Year 2</t>
  </si>
  <si>
    <t>Year 3</t>
  </si>
  <si>
    <t>Year 4</t>
  </si>
  <si>
    <t>Year 5</t>
  </si>
  <si>
    <t>Unit</t>
  </si>
  <si>
    <t>$/Unit</t>
  </si>
  <si>
    <t>Subtotal</t>
  </si>
  <si>
    <t>Quantity</t>
  </si>
  <si>
    <t>$/Unit</t>
  </si>
  <si>
    <t>Subtotal</t>
  </si>
  <si>
    <t>Quantity</t>
  </si>
  <si>
    <t>$/Unit</t>
  </si>
  <si>
    <t>Subtotal</t>
  </si>
  <si>
    <t>Quantity</t>
  </si>
  <si>
    <t>$/Unit</t>
  </si>
  <si>
    <t>Subtotal</t>
  </si>
  <si>
    <t>Quantity</t>
  </si>
  <si>
    <t>$/Unit</t>
  </si>
  <si>
    <t>Subtotal</t>
  </si>
  <si>
    <t>Computer Hardware</t>
  </si>
  <si>
    <t>Servers</t>
  </si>
  <si>
    <t>3 to 5</t>
  </si>
  <si>
    <t>Desktops</t>
  </si>
  <si>
    <t>3 to 5</t>
  </si>
  <si>
    <t>Laptops</t>
  </si>
  <si>
    <t>3 to 5</t>
  </si>
  <si>
    <t>Phones</t>
  </si>
  <si>
    <t>3 to 5</t>
  </si>
  <si>
    <t>Hardware Subtotal</t>
  </si>
  <si>
    <t>Software</t>
  </si>
  <si>
    <t>Operating System</t>
  </si>
  <si>
    <t>Anti-Virus</t>
  </si>
  <si>
    <t>EmailClient</t>
  </si>
  <si>
    <t>Email Server</t>
  </si>
  <si>
    <t>Office Productivity</t>
  </si>
  <si>
    <t>CRM</t>
  </si>
  <si>
    <t>Varies</t>
  </si>
  <si>
    <t>Software Subtotal</t>
  </si>
  <si>
    <t>Network Equipment</t>
  </si>
  <si>
    <t>Switches/Hubs</t>
  </si>
  <si>
    <t>3 to 5</t>
  </si>
  <si>
    <t>Network Cables</t>
  </si>
  <si>
    <t>3 to 5</t>
  </si>
  <si>
    <t>Network Cards (laptop)</t>
  </si>
  <si>
    <t>3 to 5</t>
  </si>
  <si>
    <t>Network Cards (desktop)</t>
  </si>
  <si>
    <t>3 to 5</t>
  </si>
  <si>
    <t>Firewall</t>
  </si>
  <si>
    <t>3 to 5</t>
  </si>
  <si>
    <t>Firewall firmware</t>
  </si>
  <si>
    <t>1 to 2</t>
  </si>
  <si>
    <t>DSL router</t>
  </si>
  <si>
    <t>Services</t>
  </si>
  <si>
    <t>Electrical Expansion</t>
  </si>
  <si>
    <t>Electrical Repair</t>
  </si>
  <si>
    <t>NA</t>
  </si>
  <si>
    <t>ISP services</t>
  </si>
  <si>
    <t>NA</t>
  </si>
  <si>
    <t>Computer Vendor Tech Support</t>
  </si>
  <si>
    <t>NA</t>
  </si>
  <si>
    <t>Software Vendor Tech Support</t>
  </si>
  <si>
    <t>NA</t>
  </si>
  <si>
    <t>Phone Vendor Tech Support</t>
  </si>
  <si>
    <t>NA</t>
  </si>
  <si>
    <t>Services Subtotal</t>
  </si>
  <si>
    <t>IT Staff Training</t>
  </si>
  <si>
    <t>End User Training</t>
  </si>
  <si>
    <t>Training Subtotal</t>
  </si>
  <si>
    <t>Annual Totals</t>
  </si>
  <si>
    <t>Life (in years)</t>
  </si>
  <si>
    <t>5 Year Category Subtotals</t>
  </si>
  <si>
    <t>Yearly Subtotals</t>
  </si>
  <si>
    <t>Technical Staffing</t>
  </si>
  <si>
    <t>Database Administrator/Analyst</t>
  </si>
  <si>
    <t>Website Editor</t>
  </si>
  <si>
    <t>Staffing</t>
  </si>
  <si>
    <t>Staffing Subtotal</t>
  </si>
  <si>
    <t>Network Systems Assistant</t>
  </si>
  <si>
    <t>Network Systems Manager (CIO)</t>
  </si>
  <si>
    <t>5 Year Technology Budget Detail (Supporting 120 Staff)</t>
  </si>
  <si>
    <t>Sample Technology Budget for a Nonprofit with 30 Staff</t>
  </si>
  <si>
    <t>Expense Categories</t>
  </si>
  <si>
    <t>T1 line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</si>
</sst>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$-409]#,##0;[Red]\-[$$-409]#,##0"/>
    <numFmt numFmtId="173" formatCode="mm/dd/yy"/>
  </numFmts>
  <fonts count="13">
    <font>
      <sz val="10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lbany"/>
      <family val="2"/>
    </font>
    <font>
      <b/>
      <sz val="10"/>
      <color indexed="8"/>
      <name val="Albany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ck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 horizontal="left"/>
    </xf>
    <xf numFmtId="0" fontId="7" fillId="0" borderId="0" xfId="0" applyAlignment="1">
      <alignment/>
    </xf>
    <xf numFmtId="0" fontId="7" fillId="0" borderId="1" xfId="0" applyAlignment="1">
      <alignment horizontal="center"/>
    </xf>
    <xf numFmtId="0" fontId="8" fillId="0" borderId="0" xfId="0" applyAlignment="1">
      <alignment/>
    </xf>
    <xf numFmtId="172" fontId="7" fillId="0" borderId="0" xfId="0" applyAlignment="1">
      <alignment/>
    </xf>
    <xf numFmtId="0" fontId="7" fillId="0" borderId="1" xfId="0" applyAlignment="1">
      <alignment horizontal="left"/>
    </xf>
    <xf numFmtId="172" fontId="7" fillId="0" borderId="1" xfId="0" applyAlignment="1">
      <alignment/>
    </xf>
    <xf numFmtId="172" fontId="1" fillId="0" borderId="0" xfId="0" applyFill="1" applyAlignment="1">
      <alignment horizontal="center"/>
    </xf>
    <xf numFmtId="0" fontId="1" fillId="0" borderId="0" xfId="0" applyFill="1" applyAlignment="1">
      <alignment/>
    </xf>
    <xf numFmtId="172" fontId="5" fillId="0" borderId="0" xfId="0" applyFill="1" applyAlignment="1">
      <alignment horizontal="center"/>
    </xf>
    <xf numFmtId="0" fontId="0" fillId="0" borderId="0" xfId="0" applyFill="1" applyAlignment="1">
      <alignment/>
    </xf>
    <xf numFmtId="172" fontId="5" fillId="0" borderId="2" xfId="0" applyFill="1" applyBorder="1" applyAlignment="1">
      <alignment horizontal="center"/>
    </xf>
    <xf numFmtId="0" fontId="1" fillId="0" borderId="0" xfId="0" applyFill="1" applyBorder="1" applyAlignment="1">
      <alignment/>
    </xf>
    <xf numFmtId="0" fontId="4" fillId="0" borderId="0" xfId="0" applyAlignment="1">
      <alignment horizontal="center"/>
    </xf>
    <xf numFmtId="172" fontId="1" fillId="0" borderId="0" xfId="0" applyFill="1" applyAlignment="1">
      <alignment horizontal="center"/>
    </xf>
    <xf numFmtId="172" fontId="5" fillId="0" borderId="0" xfId="0" applyFill="1" applyAlignment="1">
      <alignment horizontal="center"/>
    </xf>
    <xf numFmtId="172" fontId="5" fillId="0" borderId="2" xfId="0" applyFill="1" applyBorder="1" applyAlignment="1">
      <alignment horizontal="center"/>
    </xf>
    <xf numFmtId="172" fontId="8" fillId="0" borderId="0" xfId="0" applyFill="1" applyAlignment="1">
      <alignment/>
    </xf>
    <xf numFmtId="0" fontId="7" fillId="0" borderId="0" xfId="0" applyBorder="1" applyAlignment="1">
      <alignment/>
    </xf>
    <xf numFmtId="0" fontId="7" fillId="0" borderId="0" xfId="0" applyBorder="1" applyAlignment="1">
      <alignment horizontal="center"/>
    </xf>
    <xf numFmtId="0" fontId="8" fillId="0" borderId="0" xfId="0" applyBorder="1" applyAlignment="1">
      <alignment/>
    </xf>
    <xf numFmtId="173" fontId="7" fillId="0" borderId="3" xfId="0" applyBorder="1" applyAlignment="1">
      <alignment horizontal="center"/>
    </xf>
    <xf numFmtId="0" fontId="8" fillId="0" borderId="0" xfId="0" applyBorder="1" applyAlignment="1">
      <alignment horizontal="center"/>
    </xf>
    <xf numFmtId="0" fontId="7" fillId="0" borderId="3" xfId="0" applyBorder="1" applyAlignment="1">
      <alignment horizontal="center"/>
    </xf>
    <xf numFmtId="0" fontId="7" fillId="0" borderId="4" xfId="0" applyBorder="1" applyAlignment="1">
      <alignment horizontal="center"/>
    </xf>
    <xf numFmtId="0" fontId="7" fillId="0" borderId="0" xfId="0" applyBorder="1" applyAlignment="1">
      <alignment/>
    </xf>
    <xf numFmtId="0" fontId="7" fillId="0" borderId="4" xfId="0" applyBorder="1" applyAlignment="1">
      <alignment/>
    </xf>
    <xf numFmtId="0" fontId="8" fillId="0" borderId="0" xfId="0" applyFill="1" applyBorder="1" applyAlignment="1">
      <alignment/>
    </xf>
    <xf numFmtId="0" fontId="7" fillId="0" borderId="5" xfId="0" applyBorder="1" applyAlignment="1">
      <alignment horizontal="center"/>
    </xf>
    <xf numFmtId="0" fontId="7" fillId="0" borderId="1" xfId="0" applyBorder="1" applyAlignment="1">
      <alignment horizontal="center"/>
    </xf>
    <xf numFmtId="0" fontId="7" fillId="0" borderId="6" xfId="0" applyBorder="1" applyAlignment="1">
      <alignment horizontal="center"/>
    </xf>
    <xf numFmtId="0" fontId="7" fillId="0" borderId="7" xfId="0" applyBorder="1" applyAlignment="1">
      <alignment/>
    </xf>
    <xf numFmtId="172" fontId="7" fillId="0" borderId="0" xfId="0" applyBorder="1" applyAlignment="1">
      <alignment/>
    </xf>
    <xf numFmtId="172" fontId="7" fillId="0" borderId="8" xfId="0" applyBorder="1" applyAlignment="1">
      <alignment/>
    </xf>
    <xf numFmtId="0" fontId="7" fillId="0" borderId="5" xfId="0" applyBorder="1" applyAlignment="1">
      <alignment/>
    </xf>
    <xf numFmtId="172" fontId="7" fillId="0" borderId="1" xfId="0" applyBorder="1" applyAlignment="1">
      <alignment/>
    </xf>
    <xf numFmtId="172" fontId="7" fillId="0" borderId="6" xfId="0" applyBorder="1" applyAlignment="1">
      <alignment/>
    </xf>
    <xf numFmtId="172" fontId="5" fillId="0" borderId="8" xfId="0" applyBorder="1" applyAlignment="1">
      <alignment/>
    </xf>
    <xf numFmtId="172" fontId="8" fillId="0" borderId="8" xfId="0" applyFill="1" applyBorder="1" applyAlignment="1">
      <alignment/>
    </xf>
    <xf numFmtId="172" fontId="7" fillId="0" borderId="0" xfId="0" applyFill="1" applyBorder="1" applyAlignment="1">
      <alignment/>
    </xf>
    <xf numFmtId="0" fontId="7" fillId="0" borderId="8" xfId="0" applyBorder="1" applyAlignment="1">
      <alignment/>
    </xf>
    <xf numFmtId="172" fontId="7" fillId="0" borderId="0" xfId="0" applyBorder="1" applyAlignment="1">
      <alignment/>
    </xf>
    <xf numFmtId="172" fontId="7" fillId="0" borderId="3" xfId="0" applyBorder="1" applyAlignment="1">
      <alignment/>
    </xf>
    <xf numFmtId="172" fontId="8" fillId="0" borderId="0" xfId="0" applyFill="1" applyBorder="1" applyAlignment="1">
      <alignment/>
    </xf>
    <xf numFmtId="0" fontId="8" fillId="0" borderId="7" xfId="0" applyFill="1" applyBorder="1" applyAlignment="1">
      <alignment/>
    </xf>
    <xf numFmtId="172" fontId="8" fillId="0" borderId="0" xfId="0" applyFill="1" applyBorder="1" applyAlignment="1">
      <alignment/>
    </xf>
    <xf numFmtId="0" fontId="7" fillId="0" borderId="0" xfId="0" applyFill="1" applyBorder="1" applyAlignment="1">
      <alignment/>
    </xf>
    <xf numFmtId="0" fontId="7" fillId="0" borderId="7" xfId="0" applyFill="1" applyBorder="1" applyAlignment="1">
      <alignment/>
    </xf>
    <xf numFmtId="0" fontId="7" fillId="2" borderId="0" xfId="0" applyFill="1" applyBorder="1" applyAlignment="1">
      <alignment horizontal="center"/>
    </xf>
    <xf numFmtId="0" fontId="7" fillId="2" borderId="7" xfId="0" applyFill="1" applyBorder="1" applyAlignment="1">
      <alignment/>
    </xf>
    <xf numFmtId="172" fontId="7" fillId="2" borderId="0" xfId="0" applyFill="1" applyBorder="1" applyAlignment="1">
      <alignment/>
    </xf>
    <xf numFmtId="172" fontId="8" fillId="2" borderId="8" xfId="0" applyFill="1" applyBorder="1" applyAlignment="1">
      <alignment/>
    </xf>
    <xf numFmtId="0" fontId="8" fillId="2" borderId="0" xfId="0" applyFill="1" applyBorder="1" applyAlignment="1">
      <alignment/>
    </xf>
    <xf numFmtId="172" fontId="8" fillId="2" borderId="0" xfId="0" applyFill="1" applyAlignment="1">
      <alignment/>
    </xf>
    <xf numFmtId="172" fontId="8" fillId="2" borderId="0" xfId="0" applyFill="1" applyBorder="1" applyAlignment="1">
      <alignment/>
    </xf>
    <xf numFmtId="0" fontId="8" fillId="2" borderId="7" xfId="0" applyFill="1" applyBorder="1" applyAlignment="1">
      <alignment/>
    </xf>
    <xf numFmtId="172" fontId="8" fillId="2" borderId="0" xfId="0" applyFill="1" applyBorder="1" applyAlignment="1">
      <alignment/>
    </xf>
    <xf numFmtId="0" fontId="7" fillId="3" borderId="0" xfId="0" applyFill="1" applyBorder="1" applyAlignment="1">
      <alignment horizontal="center"/>
    </xf>
    <xf numFmtId="0" fontId="7" fillId="3" borderId="7" xfId="0" applyFill="1" applyBorder="1" applyAlignment="1">
      <alignment/>
    </xf>
    <xf numFmtId="172" fontId="7" fillId="3" borderId="0" xfId="0" applyFill="1" applyBorder="1" applyAlignment="1">
      <alignment/>
    </xf>
    <xf numFmtId="0" fontId="8" fillId="3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3" borderId="9" xfId="0" applyFill="1" applyBorder="1" applyAlignment="1">
      <alignment/>
    </xf>
    <xf numFmtId="172" fontId="7" fillId="2" borderId="0" xfId="0" applyFill="1" applyBorder="1" applyAlignment="1">
      <alignment/>
    </xf>
    <xf numFmtId="172" fontId="8" fillId="2" borderId="10" xfId="0" applyFill="1" applyBorder="1" applyAlignment="1">
      <alignment/>
    </xf>
    <xf numFmtId="0" fontId="8" fillId="2" borderId="9" xfId="0" applyFill="1" applyBorder="1" applyAlignment="1">
      <alignment/>
    </xf>
    <xf numFmtId="172" fontId="8" fillId="2" borderId="0" xfId="0" applyFill="1" applyBorder="1" applyAlignment="1">
      <alignment/>
    </xf>
    <xf numFmtId="0" fontId="7" fillId="0" borderId="0" xfId="0" applyBorder="1" applyAlignment="1">
      <alignment/>
    </xf>
    <xf numFmtId="172" fontId="7" fillId="0" borderId="0" xfId="0" applyBorder="1" applyAlignment="1">
      <alignment/>
    </xf>
    <xf numFmtId="0" fontId="7" fillId="0" borderId="0" xfId="0" applyBorder="1" applyAlignment="1">
      <alignment/>
    </xf>
    <xf numFmtId="172" fontId="7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72" fontId="6" fillId="2" borderId="0" xfId="0" applyFill="1" applyBorder="1" applyAlignment="1">
      <alignment/>
    </xf>
    <xf numFmtId="172" fontId="4" fillId="2" borderId="0" xfId="0" applyFill="1" applyBorder="1" applyAlignment="1">
      <alignment/>
    </xf>
    <xf numFmtId="172" fontId="4" fillId="2" borderId="0" xfId="0" applyFill="1" applyAlignment="1">
      <alignment/>
    </xf>
    <xf numFmtId="172" fontId="4" fillId="2" borderId="2" xfId="0" applyFill="1" applyBorder="1" applyAlignment="1">
      <alignment/>
    </xf>
    <xf numFmtId="0" fontId="6" fillId="3" borderId="0" xfId="0" applyFont="1" applyFill="1" applyBorder="1" applyAlignment="1">
      <alignment/>
    </xf>
    <xf numFmtId="0" fontId="4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right"/>
    </xf>
    <xf numFmtId="0" fontId="7" fillId="3" borderId="0" xfId="0" applyFill="1" applyBorder="1" applyAlignment="1">
      <alignment horizontal="right"/>
    </xf>
    <xf numFmtId="0" fontId="7" fillId="0" borderId="0" xfId="0" applyBorder="1" applyAlignment="1">
      <alignment horizontal="left"/>
    </xf>
    <xf numFmtId="0" fontId="7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8" fillId="0" borderId="1" xfId="0" applyFont="1" applyAlignment="1">
      <alignment horizontal="left"/>
    </xf>
    <xf numFmtId="0" fontId="7" fillId="0" borderId="1" xfId="0" applyFont="1" applyAlignment="1">
      <alignment horizontal="left"/>
    </xf>
    <xf numFmtId="0" fontId="7" fillId="0" borderId="12" xfId="0" applyFont="1" applyBorder="1" applyAlignment="1">
      <alignment horizontal="center"/>
    </xf>
    <xf numFmtId="172" fontId="7" fillId="0" borderId="8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Border="1" applyAlignment="1">
      <alignment horizontal="center" vertical="center"/>
    </xf>
    <xf numFmtId="0" fontId="3" fillId="0" borderId="0" xfId="0" applyBorder="1" applyAlignment="1">
      <alignment horizontal="center" vertical="center"/>
    </xf>
    <xf numFmtId="0" fontId="3" fillId="0" borderId="0" xfId="0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172" fontId="8" fillId="0" borderId="18" xfId="0" applyFill="1" applyBorder="1" applyAlignment="1">
      <alignment horizontal="right"/>
    </xf>
    <xf numFmtId="172" fontId="8" fillId="0" borderId="19" xfId="0" applyFill="1" applyBorder="1" applyAlignment="1">
      <alignment horizontal="right"/>
    </xf>
    <xf numFmtId="172" fontId="8" fillId="0" borderId="20" xfId="0" applyFill="1" applyBorder="1" applyAlignment="1">
      <alignment horizontal="right"/>
    </xf>
    <xf numFmtId="0" fontId="8" fillId="0" borderId="21" xfId="0" applyBorder="1" applyAlignment="1">
      <alignment horizontal="center"/>
    </xf>
    <xf numFmtId="0" fontId="8" fillId="0" borderId="22" xfId="0" applyBorder="1" applyAlignment="1">
      <alignment horizontal="center"/>
    </xf>
    <xf numFmtId="0" fontId="8" fillId="0" borderId="23" xfId="0" applyBorder="1" applyAlignment="1">
      <alignment horizontal="center"/>
    </xf>
    <xf numFmtId="0" fontId="8" fillId="3" borderId="24" xfId="0" applyFill="1" applyBorder="1" applyAlignment="1">
      <alignment horizontal="center"/>
    </xf>
    <xf numFmtId="0" fontId="8" fillId="3" borderId="25" xfId="0" applyFill="1" applyBorder="1" applyAlignment="1">
      <alignment horizontal="center"/>
    </xf>
    <xf numFmtId="0" fontId="8" fillId="3" borderId="26" xfId="0" applyFill="1" applyBorder="1" applyAlignment="1">
      <alignment horizontal="center"/>
    </xf>
    <xf numFmtId="0" fontId="8" fillId="3" borderId="27" xfId="0" applyFill="1" applyBorder="1" applyAlignment="1">
      <alignment horizontal="center"/>
    </xf>
    <xf numFmtId="172" fontId="7" fillId="0" borderId="15" xfId="0" applyFont="1" applyBorder="1" applyAlignment="1">
      <alignment horizontal="right"/>
    </xf>
    <xf numFmtId="172" fontId="7" fillId="0" borderId="16" xfId="0" applyFont="1" applyBorder="1" applyAlignment="1">
      <alignment horizontal="right"/>
    </xf>
    <xf numFmtId="172" fontId="7" fillId="0" borderId="1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72" fontId="8" fillId="0" borderId="29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"/>
  <sheetViews>
    <sheetView workbookViewId="0" topLeftCell="A1">
      <selection activeCell="B17" sqref="B17"/>
    </sheetView>
  </sheetViews>
  <sheetFormatPr defaultColWidth="9.140625" defaultRowHeight="12.75"/>
  <cols>
    <col min="1" max="1" width="8.00390625" style="0" customWidth="1"/>
    <col min="2" max="2" width="27.421875" style="0" customWidth="1"/>
    <col min="3" max="3" width="11.140625" style="0" customWidth="1"/>
    <col min="4" max="4" width="11.28125" style="0" customWidth="1"/>
    <col min="5" max="5" width="17.7109375" style="0" customWidth="1"/>
    <col min="6" max="7" width="10.140625" style="0" customWidth="1"/>
    <col min="8" max="8" width="12.00390625" style="0" customWidth="1"/>
    <col min="9" max="9" width="15.421875" style="0" customWidth="1"/>
    <col min="10" max="16384" width="11.28125" style="0" customWidth="1"/>
  </cols>
  <sheetData>
    <row r="1" spans="1:255" ht="20.25" customHeight="1" thickBot="1">
      <c r="A1" s="99" t="s">
        <v>93</v>
      </c>
      <c r="B1" s="99"/>
      <c r="C1" s="99"/>
      <c r="D1" s="99"/>
      <c r="E1" s="99"/>
      <c r="F1" s="99"/>
      <c r="G1" s="99"/>
      <c r="H1" s="99"/>
      <c r="I1" s="99"/>
      <c r="J1" s="9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7.75" customHeight="1" thickTop="1">
      <c r="A2" s="98"/>
      <c r="B2" s="98"/>
      <c r="C2" s="100" t="s">
        <v>94</v>
      </c>
      <c r="D2" s="101"/>
      <c r="E2" s="101"/>
      <c r="F2" s="101"/>
      <c r="G2" s="101"/>
      <c r="H2" s="10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2"/>
      <c r="B3" s="3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95" t="s">
        <v>88</v>
      </c>
      <c r="H3" s="17" t="s">
        <v>5</v>
      </c>
      <c r="I3" s="81" t="s">
        <v>84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03" t="s">
        <v>6</v>
      </c>
      <c r="B4" s="4" t="s">
        <v>7</v>
      </c>
      <c r="C4" s="11">
        <f>'5 Year IT Estimate'!E9</f>
        <v>370000</v>
      </c>
      <c r="D4" s="11">
        <f>'5 Year IT Estimate'!E18</f>
        <v>64800</v>
      </c>
      <c r="E4" s="18">
        <f>'5 Year IT Estimate'!E28</f>
        <v>12300</v>
      </c>
      <c r="F4" s="11">
        <f>'5 Year IT Estimate'!E38</f>
        <v>6100</v>
      </c>
      <c r="G4" s="11">
        <f>'5 Year IT Estimate'!E45</f>
        <v>230000</v>
      </c>
      <c r="H4" s="11">
        <f>'5 Year IT Estimate'!E50</f>
        <v>48000</v>
      </c>
      <c r="I4" s="78">
        <f>SUM(C4:H4)</f>
        <v>731200</v>
      </c>
      <c r="J4" s="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04"/>
      <c r="B5" s="4" t="s">
        <v>8</v>
      </c>
      <c r="C5" s="13">
        <f>'5 Year IT Estimate'!H9</f>
        <v>13700</v>
      </c>
      <c r="D5" s="13">
        <f>'5 Year IT Estimate'!H18</f>
        <v>644</v>
      </c>
      <c r="E5" s="18">
        <f>'5 Year IT Estimate'!H28</f>
        <v>460</v>
      </c>
      <c r="F5" s="13">
        <f>'5 Year IT Estimate'!H38</f>
        <v>4900</v>
      </c>
      <c r="G5" s="13">
        <f>'5 Year IT Estimate'!H45</f>
        <v>236900</v>
      </c>
      <c r="H5" s="13">
        <f>'5 Year IT Estimate'!H50</f>
        <v>48000</v>
      </c>
      <c r="I5" s="78">
        <f>SUM(C5:H5)</f>
        <v>304604</v>
      </c>
      <c r="J5" s="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2.75">
      <c r="A6" s="104"/>
      <c r="B6" s="4" t="s">
        <v>9</v>
      </c>
      <c r="C6" s="13">
        <f>'5 Year IT Estimate'!K9</f>
        <v>13700</v>
      </c>
      <c r="D6" s="13">
        <f>'5 Year IT Estimate'!K18</f>
        <v>3900</v>
      </c>
      <c r="E6" s="19">
        <f>'5 Year IT Estimate'!K28</f>
        <v>160</v>
      </c>
      <c r="F6" s="13">
        <f>'5 Year IT Estimate'!K38</f>
        <v>4900</v>
      </c>
      <c r="G6" s="13">
        <f>'5 Year IT Estimate'!K45</f>
        <v>244007</v>
      </c>
      <c r="H6" s="13">
        <f>'5 Year IT Estimate'!K50</f>
        <v>48000</v>
      </c>
      <c r="I6" s="78">
        <f>SUM(C6:H6)</f>
        <v>314667</v>
      </c>
      <c r="J6" s="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2.75">
      <c r="A7" s="104"/>
      <c r="B7" s="4" t="s">
        <v>10</v>
      </c>
      <c r="C7" s="13">
        <f>'5 Year IT Estimate'!N9</f>
        <v>176250</v>
      </c>
      <c r="D7" s="13">
        <f>'5 Year IT Estimate'!N18</f>
        <v>45000</v>
      </c>
      <c r="E7" s="19">
        <f>'5 Year IT Estimate'!N28</f>
        <v>12010</v>
      </c>
      <c r="F7" s="13">
        <f>'5 Year IT Estimate'!N38</f>
        <v>4900</v>
      </c>
      <c r="G7" s="13">
        <f>'5 Year IT Estimate'!N45</f>
        <v>251327.21000000002</v>
      </c>
      <c r="H7" s="13">
        <f>'5 Year IT Estimate'!N50</f>
        <v>48000</v>
      </c>
      <c r="I7" s="78">
        <f>SUM(C7:H7)</f>
        <v>537487.21</v>
      </c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3.5" thickBot="1">
      <c r="A8" s="105"/>
      <c r="B8" s="4" t="s">
        <v>11</v>
      </c>
      <c r="C8" s="15">
        <f>'5 Year IT Estimate'!Q9</f>
        <v>203750</v>
      </c>
      <c r="D8" s="15">
        <f>'5 Year IT Estimate'!Q18</f>
        <v>3300</v>
      </c>
      <c r="E8" s="20">
        <f>'5 Year IT Estimate'!Q28</f>
        <v>160</v>
      </c>
      <c r="F8" s="15">
        <f>'5 Year IT Estimate'!Q38</f>
        <v>4900</v>
      </c>
      <c r="G8" s="15">
        <f>'5 Year IT Estimate'!Q45</f>
        <v>258867.02630000003</v>
      </c>
      <c r="H8" s="15">
        <f>'5 Year IT Estimate'!Q50</f>
        <v>48000</v>
      </c>
      <c r="I8" s="79">
        <f>SUM(C8:H8)</f>
        <v>518977.0263</v>
      </c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2.75">
      <c r="A9" s="1"/>
      <c r="B9" s="80" t="s">
        <v>83</v>
      </c>
      <c r="C9" s="76">
        <f aca="true" t="shared" si="0" ref="C9:I9">SUM(C4:C8)</f>
        <v>777400</v>
      </c>
      <c r="D9" s="76">
        <f t="shared" si="0"/>
        <v>117644</v>
      </c>
      <c r="E9" s="76">
        <f t="shared" si="0"/>
        <v>25090</v>
      </c>
      <c r="F9" s="76">
        <f t="shared" si="0"/>
        <v>25700</v>
      </c>
      <c r="G9" s="76">
        <f t="shared" si="0"/>
        <v>1221101.2363</v>
      </c>
      <c r="H9" s="76">
        <f t="shared" si="0"/>
        <v>240000</v>
      </c>
      <c r="I9" s="77">
        <f t="shared" si="0"/>
        <v>2406935.2363</v>
      </c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3:10" ht="12.75">
      <c r="C10" s="14"/>
      <c r="D10" s="14"/>
      <c r="E10" s="14"/>
      <c r="F10" s="14"/>
      <c r="G10" s="14"/>
      <c r="H10" s="14"/>
      <c r="I10" s="14"/>
      <c r="J10" s="14"/>
    </row>
  </sheetData>
  <mergeCells count="3">
    <mergeCell ref="A1:I1"/>
    <mergeCell ref="C2:H2"/>
    <mergeCell ref="A4:A8"/>
  </mergeCells>
  <printOptions/>
  <pageMargins left="0.5" right="0.5" top="0.7875" bottom="0.7875" header="0.5" footer="0.5"/>
  <pageSetup cellComments="asDisplayed" firstPageNumber="1" useFirstPageNumber="1" horizontalDpi="300" verticalDpi="300" orientation="landscape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7">
      <selection activeCell="S53" sqref="S53"/>
    </sheetView>
  </sheetViews>
  <sheetFormatPr defaultColWidth="9.140625" defaultRowHeight="12.75"/>
  <cols>
    <col min="1" max="1" width="25.7109375" style="0" customWidth="1"/>
    <col min="2" max="2" width="11.421875" style="0" customWidth="1"/>
    <col min="3" max="3" width="3.7109375" style="0" customWidth="1"/>
    <col min="4" max="4" width="7.8515625" style="0" customWidth="1"/>
    <col min="5" max="5" width="9.7109375" style="0" customWidth="1"/>
    <col min="6" max="6" width="6.28125" style="0" customWidth="1"/>
    <col min="7" max="7" width="8.00390625" style="0" customWidth="1"/>
    <col min="8" max="8" width="7.57421875" style="0" customWidth="1"/>
    <col min="9" max="9" width="6.28125" style="0" customWidth="1"/>
    <col min="10" max="10" width="7.00390625" style="0" customWidth="1"/>
    <col min="11" max="11" width="8.28125" style="0" customWidth="1"/>
    <col min="12" max="13" width="6.28125" style="0" customWidth="1"/>
    <col min="14" max="14" width="8.8515625" style="0" customWidth="1"/>
    <col min="15" max="15" width="6.28125" style="0" customWidth="1"/>
    <col min="16" max="16" width="7.421875" style="0" customWidth="1"/>
    <col min="17" max="17" width="9.7109375" style="0" customWidth="1"/>
    <col min="18" max="16384" width="11.28125" style="0" customWidth="1"/>
  </cols>
  <sheetData>
    <row r="1" spans="1:17" ht="19.5" customHeight="1" thickBot="1">
      <c r="A1" s="106" t="s">
        <v>92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2:18" s="5" customFormat="1" ht="12.75" customHeight="1" thickTop="1">
      <c r="B2" s="22"/>
      <c r="C2" s="113" t="s">
        <v>12</v>
      </c>
      <c r="D2" s="114"/>
      <c r="E2" s="115"/>
      <c r="F2" s="113" t="s">
        <v>13</v>
      </c>
      <c r="G2" s="114"/>
      <c r="H2" s="114"/>
      <c r="I2" s="113" t="s">
        <v>14</v>
      </c>
      <c r="J2" s="114"/>
      <c r="K2" s="115"/>
      <c r="L2" s="114" t="s">
        <v>15</v>
      </c>
      <c r="M2" s="114"/>
      <c r="N2" s="114"/>
      <c r="O2" s="113" t="s">
        <v>16</v>
      </c>
      <c r="P2" s="114"/>
      <c r="Q2" s="115"/>
      <c r="R2" s="29"/>
    </row>
    <row r="3" spans="2:18" s="5" customFormat="1" ht="11.25">
      <c r="B3" s="75" t="s">
        <v>82</v>
      </c>
      <c r="C3" s="32" t="s">
        <v>17</v>
      </c>
      <c r="D3" s="33" t="s">
        <v>18</v>
      </c>
      <c r="E3" s="34" t="s">
        <v>19</v>
      </c>
      <c r="F3" s="28" t="s">
        <v>20</v>
      </c>
      <c r="G3" s="6" t="s">
        <v>21</v>
      </c>
      <c r="H3" s="27" t="s">
        <v>22</v>
      </c>
      <c r="I3" s="32" t="s">
        <v>23</v>
      </c>
      <c r="J3" s="33" t="s">
        <v>24</v>
      </c>
      <c r="K3" s="34" t="s">
        <v>25</v>
      </c>
      <c r="L3" s="28" t="s">
        <v>26</v>
      </c>
      <c r="M3" s="6" t="s">
        <v>27</v>
      </c>
      <c r="N3" s="27" t="s">
        <v>28</v>
      </c>
      <c r="O3" s="32" t="s">
        <v>29</v>
      </c>
      <c r="P3" s="33" t="s">
        <v>30</v>
      </c>
      <c r="Q3" s="34" t="s">
        <v>31</v>
      </c>
      <c r="R3" s="29"/>
    </row>
    <row r="4" spans="1:18" s="5" customFormat="1" ht="11.25">
      <c r="A4" s="7" t="s">
        <v>32</v>
      </c>
      <c r="B4" s="24"/>
      <c r="C4" s="35"/>
      <c r="D4" s="36"/>
      <c r="E4" s="37"/>
      <c r="F4" s="29"/>
      <c r="G4" s="8"/>
      <c r="H4" s="45"/>
      <c r="I4" s="35"/>
      <c r="J4" s="36"/>
      <c r="K4" s="37"/>
      <c r="L4" s="29"/>
      <c r="M4" s="8"/>
      <c r="N4" s="45"/>
      <c r="O4" s="35"/>
      <c r="P4" s="36"/>
      <c r="Q4" s="37"/>
      <c r="R4" s="29"/>
    </row>
    <row r="5" spans="1:18" s="5" customFormat="1" ht="11.25">
      <c r="A5" s="9" t="s">
        <v>33</v>
      </c>
      <c r="B5" s="25" t="s">
        <v>34</v>
      </c>
      <c r="C5" s="38">
        <v>10</v>
      </c>
      <c r="D5" s="39">
        <v>5000</v>
      </c>
      <c r="E5" s="40">
        <f>C5*D5</f>
        <v>50000</v>
      </c>
      <c r="F5" s="30">
        <v>1</v>
      </c>
      <c r="G5" s="10">
        <v>5000</v>
      </c>
      <c r="H5" s="46">
        <f>F5*G5</f>
        <v>5000</v>
      </c>
      <c r="I5" s="38">
        <v>1</v>
      </c>
      <c r="J5" s="39">
        <v>5000</v>
      </c>
      <c r="K5" s="40">
        <f>I5*J5</f>
        <v>5000</v>
      </c>
      <c r="L5" s="30">
        <v>5</v>
      </c>
      <c r="M5" s="10">
        <v>5000</v>
      </c>
      <c r="N5" s="46">
        <f>L5*M5</f>
        <v>25000</v>
      </c>
      <c r="O5" s="38">
        <v>7</v>
      </c>
      <c r="P5" s="39">
        <v>5000</v>
      </c>
      <c r="Q5" s="40">
        <f>O5*P5</f>
        <v>35000</v>
      </c>
      <c r="R5" s="29"/>
    </row>
    <row r="6" spans="1:18" s="5" customFormat="1" ht="11.25">
      <c r="A6" s="9" t="s">
        <v>35</v>
      </c>
      <c r="B6" s="25" t="s">
        <v>36</v>
      </c>
      <c r="C6" s="38">
        <v>100</v>
      </c>
      <c r="D6" s="39">
        <v>1700</v>
      </c>
      <c r="E6" s="40">
        <f>C6*D6</f>
        <v>170000</v>
      </c>
      <c r="F6" s="30">
        <v>2</v>
      </c>
      <c r="G6" s="10">
        <f>D6</f>
        <v>1700</v>
      </c>
      <c r="H6" s="46">
        <f>F6*G6</f>
        <v>3400</v>
      </c>
      <c r="I6" s="38">
        <v>2</v>
      </c>
      <c r="J6" s="39">
        <v>1700</v>
      </c>
      <c r="K6" s="40">
        <f>I6*J6</f>
        <v>3400</v>
      </c>
      <c r="L6" s="30">
        <v>50</v>
      </c>
      <c r="M6" s="10">
        <v>1700</v>
      </c>
      <c r="N6" s="46">
        <f>L6*M6</f>
        <v>85000</v>
      </c>
      <c r="O6" s="38">
        <v>50</v>
      </c>
      <c r="P6" s="39">
        <v>1700</v>
      </c>
      <c r="Q6" s="40">
        <f>O6*P6</f>
        <v>85000</v>
      </c>
      <c r="R6" s="29"/>
    </row>
    <row r="7" spans="1:18" s="5" customFormat="1" ht="11.25">
      <c r="A7" s="9" t="s">
        <v>37</v>
      </c>
      <c r="B7" s="25" t="s">
        <v>38</v>
      </c>
      <c r="C7" s="38">
        <v>50</v>
      </c>
      <c r="D7" s="39">
        <v>2300</v>
      </c>
      <c r="E7" s="40">
        <f>C7*D7</f>
        <v>115000</v>
      </c>
      <c r="F7" s="30">
        <v>2</v>
      </c>
      <c r="G7" s="10">
        <f>D7</f>
        <v>2300</v>
      </c>
      <c r="H7" s="46">
        <f>F7*G7</f>
        <v>4600</v>
      </c>
      <c r="I7" s="38">
        <v>2</v>
      </c>
      <c r="J7" s="39">
        <v>2300</v>
      </c>
      <c r="K7" s="40">
        <f>I7*J7</f>
        <v>4600</v>
      </c>
      <c r="L7" s="30">
        <v>25</v>
      </c>
      <c r="M7" s="10">
        <v>2300</v>
      </c>
      <c r="N7" s="46">
        <f>L7*M7</f>
        <v>57500</v>
      </c>
      <c r="O7" s="38">
        <v>25</v>
      </c>
      <c r="P7" s="39">
        <v>2300</v>
      </c>
      <c r="Q7" s="40">
        <f>O7*P7</f>
        <v>57500</v>
      </c>
      <c r="R7" s="29"/>
    </row>
    <row r="8" spans="1:18" s="5" customFormat="1" ht="11.25">
      <c r="A8" s="9" t="s">
        <v>39</v>
      </c>
      <c r="B8" s="25" t="s">
        <v>40</v>
      </c>
      <c r="C8" s="38">
        <v>100</v>
      </c>
      <c r="D8" s="39">
        <v>350</v>
      </c>
      <c r="E8" s="40">
        <f>C8*D8</f>
        <v>35000</v>
      </c>
      <c r="F8" s="30">
        <v>2</v>
      </c>
      <c r="G8" s="10">
        <f>D8</f>
        <v>350</v>
      </c>
      <c r="H8" s="46">
        <f>F8*G8</f>
        <v>700</v>
      </c>
      <c r="I8" s="38">
        <v>2</v>
      </c>
      <c r="J8" s="39">
        <v>350</v>
      </c>
      <c r="K8" s="40">
        <f>I8*J8</f>
        <v>700</v>
      </c>
      <c r="L8" s="30">
        <v>25</v>
      </c>
      <c r="M8" s="10">
        <v>350</v>
      </c>
      <c r="N8" s="46">
        <f>L8*M8</f>
        <v>8750</v>
      </c>
      <c r="O8" s="38">
        <v>75</v>
      </c>
      <c r="P8" s="39">
        <v>350</v>
      </c>
      <c r="Q8" s="40">
        <f>O8*P8</f>
        <v>26250</v>
      </c>
      <c r="R8" s="29"/>
    </row>
    <row r="9" spans="1:18" s="5" customFormat="1" ht="11.25">
      <c r="A9" s="65" t="s">
        <v>41</v>
      </c>
      <c r="B9" s="52"/>
      <c r="C9" s="53"/>
      <c r="D9" s="54"/>
      <c r="E9" s="55">
        <f>SUM(E5:E8)</f>
        <v>370000</v>
      </c>
      <c r="F9" s="56"/>
      <c r="G9" s="57"/>
      <c r="H9" s="58">
        <f>SUM(H5:H8)</f>
        <v>13700</v>
      </c>
      <c r="I9" s="59"/>
      <c r="J9" s="60"/>
      <c r="K9" s="55">
        <f>SUM(K5:K8)</f>
        <v>13700</v>
      </c>
      <c r="L9" s="56"/>
      <c r="M9" s="57"/>
      <c r="N9" s="58">
        <f>SUM(N5:N8)</f>
        <v>176250</v>
      </c>
      <c r="O9" s="59"/>
      <c r="P9" s="60"/>
      <c r="Q9" s="55">
        <f>SUM(Q5:Q8)</f>
        <v>203750</v>
      </c>
      <c r="R9" s="29"/>
    </row>
    <row r="10" spans="2:18" s="5" customFormat="1" ht="6" customHeight="1">
      <c r="B10" s="23"/>
      <c r="C10" s="35"/>
      <c r="D10" s="36"/>
      <c r="E10" s="37"/>
      <c r="F10" s="29"/>
      <c r="G10" s="8"/>
      <c r="H10" s="45"/>
      <c r="I10" s="35"/>
      <c r="J10" s="36"/>
      <c r="K10" s="37"/>
      <c r="L10" s="29"/>
      <c r="M10" s="8"/>
      <c r="N10" s="45"/>
      <c r="O10" s="35"/>
      <c r="P10" s="36"/>
      <c r="Q10" s="37"/>
      <c r="R10" s="29"/>
    </row>
    <row r="11" spans="1:18" s="5" customFormat="1" ht="11.25">
      <c r="A11" s="7" t="s">
        <v>42</v>
      </c>
      <c r="B11" s="26"/>
      <c r="C11" s="35"/>
      <c r="D11" s="36"/>
      <c r="E11" s="37"/>
      <c r="F11" s="29"/>
      <c r="G11" s="8"/>
      <c r="H11" s="45"/>
      <c r="I11" s="35"/>
      <c r="J11" s="36"/>
      <c r="K11" s="37"/>
      <c r="L11" s="29"/>
      <c r="M11" s="8"/>
      <c r="N11" s="45"/>
      <c r="O11" s="35"/>
      <c r="P11" s="36"/>
      <c r="Q11" s="37"/>
      <c r="R11" s="29"/>
    </row>
    <row r="12" spans="1:18" s="5" customFormat="1" ht="11.25">
      <c r="A12" s="9" t="s">
        <v>43</v>
      </c>
      <c r="B12" s="27">
        <v>3</v>
      </c>
      <c r="C12" s="38">
        <v>150</v>
      </c>
      <c r="D12" s="39">
        <v>200</v>
      </c>
      <c r="E12" s="40">
        <f aca="true" t="shared" si="0" ref="E12:E17">C12*D12</f>
        <v>30000</v>
      </c>
      <c r="F12" s="30">
        <v>1</v>
      </c>
      <c r="G12" s="10">
        <v>200</v>
      </c>
      <c r="H12" s="46">
        <f aca="true" t="shared" si="1" ref="H12:H17">F12*G12</f>
        <v>200</v>
      </c>
      <c r="I12" s="38">
        <v>1</v>
      </c>
      <c r="J12" s="39">
        <v>200</v>
      </c>
      <c r="K12" s="40">
        <f aca="true" t="shared" si="2" ref="K12:K17">I12*J12</f>
        <v>200</v>
      </c>
      <c r="L12" s="30">
        <v>150</v>
      </c>
      <c r="M12" s="10">
        <v>200</v>
      </c>
      <c r="N12" s="46">
        <f aca="true" t="shared" si="3" ref="N12:N17">L12*M12</f>
        <v>30000</v>
      </c>
      <c r="O12" s="38">
        <v>0</v>
      </c>
      <c r="P12" s="39">
        <v>200</v>
      </c>
      <c r="Q12" s="40">
        <f aca="true" t="shared" si="4" ref="Q12:Q17">P12*O12</f>
        <v>0</v>
      </c>
      <c r="R12" s="29"/>
    </row>
    <row r="13" spans="1:18" s="5" customFormat="1" ht="11.25">
      <c r="A13" s="9" t="s">
        <v>44</v>
      </c>
      <c r="B13" s="27">
        <v>2</v>
      </c>
      <c r="C13" s="38">
        <v>150</v>
      </c>
      <c r="D13" s="39">
        <v>22</v>
      </c>
      <c r="E13" s="40">
        <f t="shared" si="0"/>
        <v>3300</v>
      </c>
      <c r="F13" s="30">
        <v>2</v>
      </c>
      <c r="G13" s="10">
        <v>22</v>
      </c>
      <c r="H13" s="46">
        <f t="shared" si="1"/>
        <v>44</v>
      </c>
      <c r="I13" s="38">
        <v>150</v>
      </c>
      <c r="J13" s="39">
        <v>22</v>
      </c>
      <c r="K13" s="40">
        <f t="shared" si="2"/>
        <v>3300</v>
      </c>
      <c r="L13" s="30">
        <v>0</v>
      </c>
      <c r="M13" s="10">
        <v>22</v>
      </c>
      <c r="N13" s="46">
        <f t="shared" si="3"/>
        <v>0</v>
      </c>
      <c r="O13" s="38">
        <v>150</v>
      </c>
      <c r="P13" s="39">
        <v>22</v>
      </c>
      <c r="Q13" s="40">
        <f t="shared" si="4"/>
        <v>3300</v>
      </c>
      <c r="R13" s="29"/>
    </row>
    <row r="14" spans="1:18" s="5" customFormat="1" ht="11.25">
      <c r="A14" s="9" t="s">
        <v>45</v>
      </c>
      <c r="B14" s="27">
        <v>3</v>
      </c>
      <c r="C14" s="38">
        <v>150</v>
      </c>
      <c r="D14" s="39">
        <v>100</v>
      </c>
      <c r="E14" s="40">
        <f t="shared" si="0"/>
        <v>15000</v>
      </c>
      <c r="F14" s="30">
        <v>2</v>
      </c>
      <c r="G14" s="10">
        <v>100</v>
      </c>
      <c r="H14" s="46">
        <f t="shared" si="1"/>
        <v>200</v>
      </c>
      <c r="I14" s="38">
        <v>2</v>
      </c>
      <c r="J14" s="39">
        <v>100</v>
      </c>
      <c r="K14" s="40">
        <f t="shared" si="2"/>
        <v>200</v>
      </c>
      <c r="L14" s="30">
        <v>150</v>
      </c>
      <c r="M14" s="10">
        <v>100</v>
      </c>
      <c r="N14" s="46">
        <f t="shared" si="3"/>
        <v>15000</v>
      </c>
      <c r="O14" s="38"/>
      <c r="P14" s="39">
        <v>100</v>
      </c>
      <c r="Q14" s="40">
        <f t="shared" si="4"/>
        <v>0</v>
      </c>
      <c r="R14" s="29"/>
    </row>
    <row r="15" spans="1:18" s="5" customFormat="1" ht="11.25">
      <c r="A15" s="9" t="s">
        <v>46</v>
      </c>
      <c r="B15" s="27">
        <v>3</v>
      </c>
      <c r="C15" s="38">
        <v>1</v>
      </c>
      <c r="D15" s="39">
        <v>1500</v>
      </c>
      <c r="E15" s="40">
        <f t="shared" si="0"/>
        <v>1500</v>
      </c>
      <c r="F15" s="30">
        <v>0</v>
      </c>
      <c r="G15" s="10">
        <v>1500</v>
      </c>
      <c r="H15" s="46">
        <f t="shared" si="1"/>
        <v>0</v>
      </c>
      <c r="I15" s="38">
        <v>0</v>
      </c>
      <c r="J15" s="39">
        <v>1500</v>
      </c>
      <c r="K15" s="40">
        <f t="shared" si="2"/>
        <v>0</v>
      </c>
      <c r="L15" s="30"/>
      <c r="M15" s="10">
        <v>1500</v>
      </c>
      <c r="N15" s="46">
        <f t="shared" si="3"/>
        <v>0</v>
      </c>
      <c r="O15" s="38"/>
      <c r="P15" s="39">
        <v>1500</v>
      </c>
      <c r="Q15" s="40">
        <f t="shared" si="4"/>
        <v>0</v>
      </c>
      <c r="R15" s="29"/>
    </row>
    <row r="16" spans="1:18" s="5" customFormat="1" ht="11.25">
      <c r="A16" s="9" t="s">
        <v>47</v>
      </c>
      <c r="B16" s="27">
        <v>3</v>
      </c>
      <c r="C16" s="38">
        <v>150</v>
      </c>
      <c r="D16" s="39">
        <v>40</v>
      </c>
      <c r="E16" s="40">
        <f t="shared" si="0"/>
        <v>6000</v>
      </c>
      <c r="F16" s="30">
        <v>2</v>
      </c>
      <c r="G16" s="10">
        <v>40</v>
      </c>
      <c r="H16" s="46">
        <f t="shared" si="1"/>
        <v>80</v>
      </c>
      <c r="I16" s="38">
        <v>2</v>
      </c>
      <c r="J16" s="39">
        <v>40</v>
      </c>
      <c r="K16" s="40">
        <f t="shared" si="2"/>
        <v>80</v>
      </c>
      <c r="L16" s="30"/>
      <c r="M16" s="10">
        <v>40</v>
      </c>
      <c r="N16" s="46">
        <f t="shared" si="3"/>
        <v>0</v>
      </c>
      <c r="O16" s="38"/>
      <c r="P16" s="39">
        <v>40</v>
      </c>
      <c r="Q16" s="40">
        <f t="shared" si="4"/>
        <v>0</v>
      </c>
      <c r="R16" s="29"/>
    </row>
    <row r="17" spans="1:18" s="5" customFormat="1" ht="11.25">
      <c r="A17" s="9" t="s">
        <v>48</v>
      </c>
      <c r="B17" s="27" t="s">
        <v>49</v>
      </c>
      <c r="C17" s="38">
        <v>150</v>
      </c>
      <c r="D17" s="39">
        <v>60</v>
      </c>
      <c r="E17" s="40">
        <f t="shared" si="0"/>
        <v>9000</v>
      </c>
      <c r="F17" s="30">
        <v>2</v>
      </c>
      <c r="G17" s="10">
        <v>60</v>
      </c>
      <c r="H17" s="46">
        <f t="shared" si="1"/>
        <v>120</v>
      </c>
      <c r="I17" s="38">
        <v>2</v>
      </c>
      <c r="J17" s="39">
        <v>60</v>
      </c>
      <c r="K17" s="40">
        <f t="shared" si="2"/>
        <v>120</v>
      </c>
      <c r="L17" s="30"/>
      <c r="M17" s="10">
        <v>60</v>
      </c>
      <c r="N17" s="46">
        <f t="shared" si="3"/>
        <v>0</v>
      </c>
      <c r="O17" s="38"/>
      <c r="P17" s="39">
        <v>60</v>
      </c>
      <c r="Q17" s="40">
        <f t="shared" si="4"/>
        <v>0</v>
      </c>
      <c r="R17" s="29"/>
    </row>
    <row r="18" spans="1:18" s="5" customFormat="1" ht="11.25">
      <c r="A18" s="64" t="s">
        <v>50</v>
      </c>
      <c r="B18" s="61"/>
      <c r="C18" s="53"/>
      <c r="D18" s="54"/>
      <c r="E18" s="55">
        <f>SUM(E12:E17)</f>
        <v>64800</v>
      </c>
      <c r="F18" s="56"/>
      <c r="G18" s="57"/>
      <c r="H18" s="58">
        <f>SUM(H12:H17)</f>
        <v>644</v>
      </c>
      <c r="I18" s="59"/>
      <c r="J18" s="60"/>
      <c r="K18" s="55">
        <f>SUM(K12:K17)</f>
        <v>3900</v>
      </c>
      <c r="L18" s="56"/>
      <c r="M18" s="57"/>
      <c r="N18" s="58">
        <f>SUM(N12:N17)</f>
        <v>45000</v>
      </c>
      <c r="O18" s="59"/>
      <c r="P18" s="60"/>
      <c r="Q18" s="55">
        <f>SUM(Q12:Q17)</f>
        <v>3300</v>
      </c>
      <c r="R18" s="29"/>
    </row>
    <row r="19" spans="2:18" s="5" customFormat="1" ht="3.75" customHeight="1">
      <c r="B19" s="23"/>
      <c r="C19" s="35"/>
      <c r="D19" s="36"/>
      <c r="E19" s="37"/>
      <c r="F19" s="29"/>
      <c r="G19" s="8"/>
      <c r="H19" s="22"/>
      <c r="I19" s="35"/>
      <c r="J19" s="36"/>
      <c r="K19" s="37"/>
      <c r="L19" s="29"/>
      <c r="M19" s="8"/>
      <c r="N19" s="45"/>
      <c r="O19" s="35"/>
      <c r="P19" s="36"/>
      <c r="Q19" s="37"/>
      <c r="R19" s="29"/>
    </row>
    <row r="20" spans="1:18" s="5" customFormat="1" ht="12.75">
      <c r="A20" s="7" t="s">
        <v>51</v>
      </c>
      <c r="B20" s="26"/>
      <c r="C20" s="35"/>
      <c r="D20" s="36"/>
      <c r="E20" s="41"/>
      <c r="F20" s="29"/>
      <c r="G20" s="8"/>
      <c r="H20" s="45"/>
      <c r="I20" s="35"/>
      <c r="J20" s="36"/>
      <c r="K20" s="37"/>
      <c r="L20" s="29"/>
      <c r="M20" s="8"/>
      <c r="N20" s="45"/>
      <c r="O20" s="35"/>
      <c r="P20" s="36"/>
      <c r="Q20" s="37"/>
      <c r="R20" s="29"/>
    </row>
    <row r="21" spans="1:18" s="5" customFormat="1" ht="11.25">
      <c r="A21" s="9" t="s">
        <v>52</v>
      </c>
      <c r="B21" s="27" t="s">
        <v>53</v>
      </c>
      <c r="C21" s="38">
        <v>6</v>
      </c>
      <c r="D21" s="39">
        <v>400</v>
      </c>
      <c r="E21" s="40">
        <f aca="true" t="shared" si="5" ref="E21:E27">C21*D21</f>
        <v>2400</v>
      </c>
      <c r="F21" s="30">
        <v>0</v>
      </c>
      <c r="G21" s="10">
        <v>400</v>
      </c>
      <c r="H21" s="46">
        <f aca="true" t="shared" si="6" ref="H21:H27">F21*G21</f>
        <v>0</v>
      </c>
      <c r="I21" s="38">
        <v>0</v>
      </c>
      <c r="J21" s="39">
        <v>400</v>
      </c>
      <c r="K21" s="40">
        <f aca="true" t="shared" si="7" ref="K21:K27">I21*J21</f>
        <v>0</v>
      </c>
      <c r="L21" s="30">
        <v>8</v>
      </c>
      <c r="M21" s="10">
        <v>400</v>
      </c>
      <c r="N21" s="46">
        <f aca="true" t="shared" si="8" ref="N21:N27">L21*M21</f>
        <v>3200</v>
      </c>
      <c r="O21" s="38">
        <v>0</v>
      </c>
      <c r="P21" s="39">
        <v>400</v>
      </c>
      <c r="Q21" s="40">
        <f aca="true" t="shared" si="9" ref="Q21:Q27">P21*O21</f>
        <v>0</v>
      </c>
      <c r="R21" s="29"/>
    </row>
    <row r="22" spans="1:18" s="5" customFormat="1" ht="11.25">
      <c r="A22" s="9" t="s">
        <v>54</v>
      </c>
      <c r="B22" s="27" t="s">
        <v>55</v>
      </c>
      <c r="C22" s="38">
        <v>200</v>
      </c>
      <c r="D22" s="39">
        <v>8</v>
      </c>
      <c r="E22" s="40">
        <f t="shared" si="5"/>
        <v>1600</v>
      </c>
      <c r="F22" s="30">
        <v>20</v>
      </c>
      <c r="G22" s="10">
        <f aca="true" t="shared" si="10" ref="G22:G27">D22</f>
        <v>8</v>
      </c>
      <c r="H22" s="46">
        <f t="shared" si="6"/>
        <v>160</v>
      </c>
      <c r="I22" s="38">
        <v>20</v>
      </c>
      <c r="J22" s="39">
        <f aca="true" t="shared" si="11" ref="J22:J27">G22</f>
        <v>8</v>
      </c>
      <c r="K22" s="40">
        <f t="shared" si="7"/>
        <v>160</v>
      </c>
      <c r="L22" s="30">
        <v>20</v>
      </c>
      <c r="M22" s="10">
        <f>J22</f>
        <v>8</v>
      </c>
      <c r="N22" s="46">
        <f t="shared" si="8"/>
        <v>160</v>
      </c>
      <c r="O22" s="38">
        <v>20</v>
      </c>
      <c r="P22" s="39">
        <f aca="true" t="shared" si="12" ref="P22:P27">M22</f>
        <v>8</v>
      </c>
      <c r="Q22" s="40">
        <f t="shared" si="9"/>
        <v>160</v>
      </c>
      <c r="R22" s="29"/>
    </row>
    <row r="23" spans="1:18" s="5" customFormat="1" ht="11.25">
      <c r="A23" s="9" t="s">
        <v>56</v>
      </c>
      <c r="B23" s="27" t="s">
        <v>57</v>
      </c>
      <c r="C23" s="38">
        <v>50</v>
      </c>
      <c r="D23" s="39">
        <v>40</v>
      </c>
      <c r="E23" s="40">
        <f t="shared" si="5"/>
        <v>2000</v>
      </c>
      <c r="F23" s="30">
        <v>0</v>
      </c>
      <c r="G23" s="10">
        <f t="shared" si="10"/>
        <v>40</v>
      </c>
      <c r="H23" s="46">
        <f t="shared" si="6"/>
        <v>0</v>
      </c>
      <c r="I23" s="38">
        <v>0</v>
      </c>
      <c r="J23" s="39">
        <f t="shared" si="11"/>
        <v>40</v>
      </c>
      <c r="K23" s="40">
        <f t="shared" si="7"/>
        <v>0</v>
      </c>
      <c r="L23" s="30">
        <v>50</v>
      </c>
      <c r="M23" s="10">
        <f>J23</f>
        <v>40</v>
      </c>
      <c r="N23" s="46">
        <f t="shared" si="8"/>
        <v>2000</v>
      </c>
      <c r="O23" s="38">
        <v>0</v>
      </c>
      <c r="P23" s="39">
        <f t="shared" si="12"/>
        <v>40</v>
      </c>
      <c r="Q23" s="40">
        <f t="shared" si="9"/>
        <v>0</v>
      </c>
      <c r="R23" s="29"/>
    </row>
    <row r="24" spans="1:18" s="5" customFormat="1" ht="11.25">
      <c r="A24" s="9" t="s">
        <v>58</v>
      </c>
      <c r="B24" s="27" t="s">
        <v>59</v>
      </c>
      <c r="C24" s="38">
        <v>100</v>
      </c>
      <c r="D24" s="39">
        <v>40</v>
      </c>
      <c r="E24" s="40">
        <f t="shared" si="5"/>
        <v>4000</v>
      </c>
      <c r="F24" s="30">
        <v>0</v>
      </c>
      <c r="G24" s="10">
        <f t="shared" si="10"/>
        <v>40</v>
      </c>
      <c r="H24" s="46">
        <f t="shared" si="6"/>
        <v>0</v>
      </c>
      <c r="I24" s="38">
        <v>0</v>
      </c>
      <c r="J24" s="39">
        <f t="shared" si="11"/>
        <v>40</v>
      </c>
      <c r="K24" s="40">
        <f t="shared" si="7"/>
        <v>0</v>
      </c>
      <c r="L24" s="30">
        <v>100</v>
      </c>
      <c r="M24" s="10">
        <f>J24</f>
        <v>40</v>
      </c>
      <c r="N24" s="46">
        <f t="shared" si="8"/>
        <v>4000</v>
      </c>
      <c r="O24" s="38">
        <v>0</v>
      </c>
      <c r="P24" s="39">
        <f t="shared" si="12"/>
        <v>40</v>
      </c>
      <c r="Q24" s="40">
        <f t="shared" si="9"/>
        <v>0</v>
      </c>
      <c r="R24" s="29"/>
    </row>
    <row r="25" spans="1:18" s="5" customFormat="1" ht="11.25">
      <c r="A25" s="9" t="s">
        <v>60</v>
      </c>
      <c r="B25" s="27" t="s">
        <v>61</v>
      </c>
      <c r="C25" s="38">
        <v>1</v>
      </c>
      <c r="D25" s="39">
        <v>2000</v>
      </c>
      <c r="E25" s="40">
        <f t="shared" si="5"/>
        <v>2000</v>
      </c>
      <c r="F25" s="30">
        <v>0</v>
      </c>
      <c r="G25" s="10">
        <f t="shared" si="10"/>
        <v>2000</v>
      </c>
      <c r="H25" s="46">
        <f t="shared" si="6"/>
        <v>0</v>
      </c>
      <c r="I25" s="38">
        <v>0</v>
      </c>
      <c r="J25" s="39">
        <f t="shared" si="11"/>
        <v>2000</v>
      </c>
      <c r="K25" s="40">
        <f t="shared" si="7"/>
        <v>0</v>
      </c>
      <c r="L25" s="30">
        <v>1</v>
      </c>
      <c r="M25" s="10">
        <f>J25</f>
        <v>2000</v>
      </c>
      <c r="N25" s="46">
        <f t="shared" si="8"/>
        <v>2000</v>
      </c>
      <c r="O25" s="38">
        <v>0</v>
      </c>
      <c r="P25" s="39">
        <f t="shared" si="12"/>
        <v>2000</v>
      </c>
      <c r="Q25" s="40">
        <f t="shared" si="9"/>
        <v>0</v>
      </c>
      <c r="R25" s="29"/>
    </row>
    <row r="26" spans="1:18" s="5" customFormat="1" ht="11.25">
      <c r="A26" s="9" t="s">
        <v>62</v>
      </c>
      <c r="B26" s="27" t="s">
        <v>63</v>
      </c>
      <c r="C26" s="38">
        <v>1</v>
      </c>
      <c r="D26" s="39">
        <v>300</v>
      </c>
      <c r="E26" s="40">
        <f t="shared" si="5"/>
        <v>300</v>
      </c>
      <c r="F26" s="30">
        <v>1</v>
      </c>
      <c r="G26" s="10">
        <f t="shared" si="10"/>
        <v>300</v>
      </c>
      <c r="H26" s="46">
        <f t="shared" si="6"/>
        <v>300</v>
      </c>
      <c r="I26" s="38">
        <v>0</v>
      </c>
      <c r="J26" s="39">
        <f t="shared" si="11"/>
        <v>300</v>
      </c>
      <c r="K26" s="40">
        <f t="shared" si="7"/>
        <v>0</v>
      </c>
      <c r="L26" s="30">
        <v>1</v>
      </c>
      <c r="M26" s="10">
        <f>J26</f>
        <v>300</v>
      </c>
      <c r="N26" s="46">
        <f t="shared" si="8"/>
        <v>300</v>
      </c>
      <c r="O26" s="38">
        <v>0</v>
      </c>
      <c r="P26" s="39">
        <f t="shared" si="12"/>
        <v>300</v>
      </c>
      <c r="Q26" s="40">
        <f t="shared" si="9"/>
        <v>0</v>
      </c>
      <c r="R26" s="29"/>
    </row>
    <row r="27" spans="1:18" s="5" customFormat="1" ht="11.25">
      <c r="A27" s="9" t="s">
        <v>64</v>
      </c>
      <c r="B27" s="27">
        <v>3</v>
      </c>
      <c r="C27" s="38">
        <v>1</v>
      </c>
      <c r="D27" s="39">
        <v>0</v>
      </c>
      <c r="E27" s="40">
        <f t="shared" si="5"/>
        <v>0</v>
      </c>
      <c r="F27" s="30">
        <v>0</v>
      </c>
      <c r="G27" s="10">
        <f t="shared" si="10"/>
        <v>0</v>
      </c>
      <c r="H27" s="46">
        <f t="shared" si="6"/>
        <v>0</v>
      </c>
      <c r="I27" s="38">
        <v>0</v>
      </c>
      <c r="J27" s="39">
        <f t="shared" si="11"/>
        <v>0</v>
      </c>
      <c r="K27" s="40">
        <f t="shared" si="7"/>
        <v>0</v>
      </c>
      <c r="L27" s="30">
        <v>1</v>
      </c>
      <c r="M27" s="10">
        <v>350</v>
      </c>
      <c r="N27" s="46">
        <f t="shared" si="8"/>
        <v>350</v>
      </c>
      <c r="O27" s="38">
        <v>0</v>
      </c>
      <c r="P27" s="39">
        <f t="shared" si="12"/>
        <v>350</v>
      </c>
      <c r="Q27" s="40">
        <f t="shared" si="9"/>
        <v>0</v>
      </c>
      <c r="R27" s="29"/>
    </row>
    <row r="28" spans="1:18" s="5" customFormat="1" ht="11.25">
      <c r="A28" s="64" t="s">
        <v>51</v>
      </c>
      <c r="B28" s="61"/>
      <c r="C28" s="62"/>
      <c r="D28" s="63"/>
      <c r="E28" s="55">
        <f>SUM(E21:E27)</f>
        <v>12300</v>
      </c>
      <c r="F28" s="56"/>
      <c r="G28" s="57"/>
      <c r="H28" s="58">
        <f>SUM(H21:H27)</f>
        <v>460</v>
      </c>
      <c r="I28" s="59"/>
      <c r="J28" s="60"/>
      <c r="K28" s="55">
        <f>SUM(K21:K27)</f>
        <v>160</v>
      </c>
      <c r="L28" s="56"/>
      <c r="M28" s="57"/>
      <c r="N28" s="58">
        <f>SUM(N21:N27)</f>
        <v>12010</v>
      </c>
      <c r="O28" s="59"/>
      <c r="P28" s="60"/>
      <c r="Q28" s="55">
        <f>SUM(Q21:Q27)</f>
        <v>160</v>
      </c>
      <c r="R28" s="50"/>
    </row>
    <row r="29" spans="2:18" s="5" customFormat="1" ht="6.75" customHeight="1">
      <c r="B29" s="23"/>
      <c r="C29" s="35"/>
      <c r="D29" s="36"/>
      <c r="E29" s="41"/>
      <c r="F29" s="29"/>
      <c r="G29" s="8"/>
      <c r="H29" s="45"/>
      <c r="I29" s="35"/>
      <c r="J29" s="36"/>
      <c r="K29" s="37"/>
      <c r="L29" s="29"/>
      <c r="M29" s="8"/>
      <c r="N29" s="45"/>
      <c r="O29" s="35"/>
      <c r="P29" s="36"/>
      <c r="Q29" s="37"/>
      <c r="R29" s="29"/>
    </row>
    <row r="30" spans="1:18" s="5" customFormat="1" ht="12.75">
      <c r="A30" s="7" t="s">
        <v>65</v>
      </c>
      <c r="B30" s="26"/>
      <c r="C30" s="35"/>
      <c r="D30" s="36"/>
      <c r="E30" s="41"/>
      <c r="F30" s="29"/>
      <c r="G30" s="8"/>
      <c r="H30" s="45"/>
      <c r="I30" s="35"/>
      <c r="J30" s="36"/>
      <c r="K30" s="37"/>
      <c r="L30" s="29"/>
      <c r="M30" s="8"/>
      <c r="N30" s="45"/>
      <c r="O30" s="35"/>
      <c r="P30" s="36"/>
      <c r="Q30" s="37"/>
      <c r="R30" s="29"/>
    </row>
    <row r="31" spans="1:18" s="5" customFormat="1" ht="11.25">
      <c r="A31" s="9" t="s">
        <v>66</v>
      </c>
      <c r="B31" s="27">
        <v>5</v>
      </c>
      <c r="C31" s="38">
        <v>1</v>
      </c>
      <c r="D31" s="39">
        <v>1200</v>
      </c>
      <c r="E31" s="40">
        <f aca="true" t="shared" si="13" ref="E31:E37">C31*D31</f>
        <v>1200</v>
      </c>
      <c r="F31" s="30"/>
      <c r="G31" s="10"/>
      <c r="H31" s="46"/>
      <c r="I31" s="38"/>
      <c r="J31" s="39"/>
      <c r="K31" s="40"/>
      <c r="L31" s="30"/>
      <c r="M31" s="10"/>
      <c r="N31" s="46"/>
      <c r="O31" s="38"/>
      <c r="P31" s="39"/>
      <c r="Q31" s="40"/>
      <c r="R31" s="29"/>
    </row>
    <row r="32" spans="1:18" s="5" customFormat="1" ht="11.25">
      <c r="A32" s="9" t="s">
        <v>67</v>
      </c>
      <c r="B32" s="27">
        <v>1</v>
      </c>
      <c r="C32" s="38">
        <v>1</v>
      </c>
      <c r="D32" s="39">
        <v>900</v>
      </c>
      <c r="E32" s="40">
        <f t="shared" si="13"/>
        <v>900</v>
      </c>
      <c r="F32" s="30">
        <v>1</v>
      </c>
      <c r="G32" s="10">
        <v>900</v>
      </c>
      <c r="H32" s="46">
        <f aca="true" t="shared" si="14" ref="H32:H37">F32*G32</f>
        <v>900</v>
      </c>
      <c r="I32" s="38">
        <v>1</v>
      </c>
      <c r="J32" s="39">
        <v>900</v>
      </c>
      <c r="K32" s="40">
        <f aca="true" t="shared" si="15" ref="K32:K37">I32*J32</f>
        <v>900</v>
      </c>
      <c r="L32" s="30">
        <v>1</v>
      </c>
      <c r="M32" s="10">
        <v>900</v>
      </c>
      <c r="N32" s="46">
        <f aca="true" t="shared" si="16" ref="N32:N37">L32*M32</f>
        <v>900</v>
      </c>
      <c r="O32" s="38">
        <v>1</v>
      </c>
      <c r="P32" s="39">
        <v>900</v>
      </c>
      <c r="Q32" s="40">
        <f aca="true" t="shared" si="17" ref="Q32:Q37">O32*P32</f>
        <v>900</v>
      </c>
      <c r="R32" s="29"/>
    </row>
    <row r="33" spans="1:18" s="5" customFormat="1" ht="11.25">
      <c r="A33" s="90" t="s">
        <v>95</v>
      </c>
      <c r="B33" s="27" t="s">
        <v>68</v>
      </c>
      <c r="C33" s="38">
        <v>1</v>
      </c>
      <c r="D33" s="39">
        <v>500</v>
      </c>
      <c r="E33" s="40">
        <f t="shared" si="13"/>
        <v>500</v>
      </c>
      <c r="F33" s="30">
        <v>1</v>
      </c>
      <c r="G33" s="10">
        <v>500</v>
      </c>
      <c r="H33" s="46">
        <f t="shared" si="14"/>
        <v>500</v>
      </c>
      <c r="I33" s="38">
        <v>1</v>
      </c>
      <c r="J33" s="39">
        <v>500</v>
      </c>
      <c r="K33" s="40">
        <f t="shared" si="15"/>
        <v>500</v>
      </c>
      <c r="L33" s="30">
        <v>1</v>
      </c>
      <c r="M33" s="10">
        <v>500</v>
      </c>
      <c r="N33" s="46">
        <f t="shared" si="16"/>
        <v>500</v>
      </c>
      <c r="O33" s="38">
        <v>1</v>
      </c>
      <c r="P33" s="39">
        <v>500</v>
      </c>
      <c r="Q33" s="40">
        <f t="shared" si="17"/>
        <v>500</v>
      </c>
      <c r="R33" s="29"/>
    </row>
    <row r="34" spans="1:18" s="5" customFormat="1" ht="11.25">
      <c r="A34" s="90" t="s">
        <v>69</v>
      </c>
      <c r="B34" s="27" t="s">
        <v>70</v>
      </c>
      <c r="C34" s="38">
        <v>1</v>
      </c>
      <c r="D34" s="39">
        <v>500</v>
      </c>
      <c r="E34" s="40">
        <f t="shared" si="13"/>
        <v>500</v>
      </c>
      <c r="F34" s="30">
        <v>1</v>
      </c>
      <c r="G34" s="10">
        <v>500</v>
      </c>
      <c r="H34" s="46">
        <f t="shared" si="14"/>
        <v>500</v>
      </c>
      <c r="I34" s="38">
        <v>1</v>
      </c>
      <c r="J34" s="39">
        <v>500</v>
      </c>
      <c r="K34" s="40">
        <f t="shared" si="15"/>
        <v>500</v>
      </c>
      <c r="L34" s="30">
        <v>1</v>
      </c>
      <c r="M34" s="10">
        <v>500</v>
      </c>
      <c r="N34" s="46">
        <f t="shared" si="16"/>
        <v>500</v>
      </c>
      <c r="O34" s="38">
        <v>1</v>
      </c>
      <c r="P34" s="39">
        <v>500</v>
      </c>
      <c r="Q34" s="40">
        <f t="shared" si="17"/>
        <v>500</v>
      </c>
      <c r="R34" s="29"/>
    </row>
    <row r="35" spans="1:18" s="5" customFormat="1" ht="11.25">
      <c r="A35" s="9" t="s">
        <v>71</v>
      </c>
      <c r="B35" s="27" t="s">
        <v>72</v>
      </c>
      <c r="C35" s="38">
        <v>1</v>
      </c>
      <c r="D35" s="39">
        <v>500</v>
      </c>
      <c r="E35" s="40">
        <f t="shared" si="13"/>
        <v>500</v>
      </c>
      <c r="F35" s="30">
        <v>1</v>
      </c>
      <c r="G35" s="10">
        <v>500</v>
      </c>
      <c r="H35" s="46">
        <f t="shared" si="14"/>
        <v>500</v>
      </c>
      <c r="I35" s="38">
        <v>1</v>
      </c>
      <c r="J35" s="39">
        <v>500</v>
      </c>
      <c r="K35" s="40">
        <f t="shared" si="15"/>
        <v>500</v>
      </c>
      <c r="L35" s="30">
        <v>1</v>
      </c>
      <c r="M35" s="10">
        <v>500</v>
      </c>
      <c r="N35" s="46">
        <f t="shared" si="16"/>
        <v>500</v>
      </c>
      <c r="O35" s="38">
        <v>1</v>
      </c>
      <c r="P35" s="39">
        <v>500</v>
      </c>
      <c r="Q35" s="40">
        <f t="shared" si="17"/>
        <v>500</v>
      </c>
      <c r="R35" s="29"/>
    </row>
    <row r="36" spans="1:18" s="5" customFormat="1" ht="11.25">
      <c r="A36" s="9" t="s">
        <v>73</v>
      </c>
      <c r="B36" s="27" t="s">
        <v>74</v>
      </c>
      <c r="C36" s="38">
        <v>1</v>
      </c>
      <c r="D36" s="39">
        <v>2000</v>
      </c>
      <c r="E36" s="40">
        <f t="shared" si="13"/>
        <v>2000</v>
      </c>
      <c r="F36" s="30">
        <v>1</v>
      </c>
      <c r="G36" s="10">
        <v>2000</v>
      </c>
      <c r="H36" s="46">
        <f t="shared" si="14"/>
        <v>2000</v>
      </c>
      <c r="I36" s="38">
        <v>1</v>
      </c>
      <c r="J36" s="39">
        <v>2000</v>
      </c>
      <c r="K36" s="40">
        <f t="shared" si="15"/>
        <v>2000</v>
      </c>
      <c r="L36" s="30">
        <v>1</v>
      </c>
      <c r="M36" s="10">
        <v>2000</v>
      </c>
      <c r="N36" s="46">
        <f t="shared" si="16"/>
        <v>2000</v>
      </c>
      <c r="O36" s="38">
        <v>1</v>
      </c>
      <c r="P36" s="39">
        <v>2000</v>
      </c>
      <c r="Q36" s="40">
        <f t="shared" si="17"/>
        <v>2000</v>
      </c>
      <c r="R36" s="29"/>
    </row>
    <row r="37" spans="1:18" s="5" customFormat="1" ht="11.25">
      <c r="A37" s="9" t="s">
        <v>75</v>
      </c>
      <c r="B37" s="27" t="s">
        <v>76</v>
      </c>
      <c r="C37" s="38">
        <v>1</v>
      </c>
      <c r="D37" s="39">
        <v>500</v>
      </c>
      <c r="E37" s="40">
        <f t="shared" si="13"/>
        <v>500</v>
      </c>
      <c r="F37" s="30">
        <v>1</v>
      </c>
      <c r="G37" s="10">
        <v>500</v>
      </c>
      <c r="H37" s="46">
        <f t="shared" si="14"/>
        <v>500</v>
      </c>
      <c r="I37" s="38">
        <v>1</v>
      </c>
      <c r="J37" s="39">
        <v>500</v>
      </c>
      <c r="K37" s="40">
        <f t="shared" si="15"/>
        <v>500</v>
      </c>
      <c r="L37" s="30">
        <v>1</v>
      </c>
      <c r="M37" s="10">
        <v>500</v>
      </c>
      <c r="N37" s="46">
        <f t="shared" si="16"/>
        <v>500</v>
      </c>
      <c r="O37" s="38">
        <v>1</v>
      </c>
      <c r="P37" s="39">
        <v>500</v>
      </c>
      <c r="Q37" s="40">
        <f t="shared" si="17"/>
        <v>500</v>
      </c>
      <c r="R37" s="29"/>
    </row>
    <row r="38" spans="1:18" s="5" customFormat="1" ht="11.25">
      <c r="A38" s="82" t="s">
        <v>77</v>
      </c>
      <c r="B38" s="83"/>
      <c r="C38" s="62"/>
      <c r="D38" s="54"/>
      <c r="E38" s="55">
        <f>SUM(E31:E37)</f>
        <v>6100</v>
      </c>
      <c r="F38" s="56"/>
      <c r="G38" s="57"/>
      <c r="H38" s="58">
        <f>SUM(H31:H37)</f>
        <v>4900</v>
      </c>
      <c r="I38" s="59"/>
      <c r="J38" s="60"/>
      <c r="K38" s="55">
        <f>SUM(K31:K37)</f>
        <v>4900</v>
      </c>
      <c r="L38" s="56"/>
      <c r="M38" s="57"/>
      <c r="N38" s="58">
        <f>SUM(N31:N37)</f>
        <v>4900</v>
      </c>
      <c r="O38" s="59"/>
      <c r="P38" s="60"/>
      <c r="Q38" s="55">
        <f>SUM(Q31:Q37)</f>
        <v>4900</v>
      </c>
      <c r="R38" s="50"/>
    </row>
    <row r="39" spans="1:18" s="5" customFormat="1" ht="6" customHeight="1">
      <c r="A39" s="84"/>
      <c r="B39" s="85"/>
      <c r="C39" s="50"/>
      <c r="D39" s="43"/>
      <c r="E39" s="42"/>
      <c r="F39" s="31"/>
      <c r="G39" s="21"/>
      <c r="H39" s="47"/>
      <c r="I39" s="48"/>
      <c r="J39" s="49"/>
      <c r="K39" s="42"/>
      <c r="L39" s="31"/>
      <c r="M39" s="21"/>
      <c r="N39" s="47"/>
      <c r="O39" s="48"/>
      <c r="P39" s="49"/>
      <c r="Q39" s="42"/>
      <c r="R39" s="50"/>
    </row>
    <row r="40" spans="1:18" s="5" customFormat="1" ht="11.25">
      <c r="A40" s="86" t="s">
        <v>85</v>
      </c>
      <c r="B40" s="87"/>
      <c r="C40" s="50"/>
      <c r="D40" s="43"/>
      <c r="E40" s="42"/>
      <c r="F40" s="31"/>
      <c r="G40" s="21"/>
      <c r="H40" s="47"/>
      <c r="I40" s="48"/>
      <c r="J40" s="49"/>
      <c r="K40" s="42"/>
      <c r="L40" s="31"/>
      <c r="M40" s="21"/>
      <c r="N40" s="47"/>
      <c r="O40" s="48"/>
      <c r="P40" s="49"/>
      <c r="Q40" s="42"/>
      <c r="R40" s="50"/>
    </row>
    <row r="41" spans="1:18" s="5" customFormat="1" ht="11.25">
      <c r="A41" s="96" t="s">
        <v>91</v>
      </c>
      <c r="B41" s="87" t="s">
        <v>68</v>
      </c>
      <c r="C41" s="50">
        <v>1</v>
      </c>
      <c r="D41" s="43">
        <v>70000</v>
      </c>
      <c r="E41" s="92">
        <f>D41*C41</f>
        <v>70000</v>
      </c>
      <c r="F41" s="51">
        <v>1</v>
      </c>
      <c r="G41" s="43">
        <f>D41+(D41*0.03)</f>
        <v>72100</v>
      </c>
      <c r="H41" s="92">
        <f>G41*F41</f>
        <v>72100</v>
      </c>
      <c r="I41" s="93">
        <v>1</v>
      </c>
      <c r="J41" s="43">
        <f>G41+(G41*0.03)</f>
        <v>74263</v>
      </c>
      <c r="K41" s="92">
        <f>J41*I41</f>
        <v>74263</v>
      </c>
      <c r="L41" s="94">
        <v>1</v>
      </c>
      <c r="M41" s="43">
        <f>J41+(J41*0.03)</f>
        <v>76490.89</v>
      </c>
      <c r="N41" s="92">
        <f>M41*L41</f>
        <v>76490.89</v>
      </c>
      <c r="O41" s="93">
        <v>1</v>
      </c>
      <c r="P41" s="43">
        <f>M41+(M41*0.03)</f>
        <v>78785.6167</v>
      </c>
      <c r="Q41" s="92">
        <f>P41*O41</f>
        <v>78785.6167</v>
      </c>
      <c r="R41" s="50"/>
    </row>
    <row r="42" spans="1:18" s="5" customFormat="1" ht="11.25">
      <c r="A42" s="88" t="s">
        <v>90</v>
      </c>
      <c r="B42" s="91" t="s">
        <v>68</v>
      </c>
      <c r="C42" s="51">
        <v>2</v>
      </c>
      <c r="D42" s="43">
        <v>40000</v>
      </c>
      <c r="E42" s="92">
        <f>D42*C42</f>
        <v>80000</v>
      </c>
      <c r="F42" s="51">
        <v>2</v>
      </c>
      <c r="G42" s="43">
        <f>D42+(D42*0.03)</f>
        <v>41200</v>
      </c>
      <c r="H42" s="92">
        <f>G42*F42</f>
        <v>82400</v>
      </c>
      <c r="I42" s="93">
        <v>2</v>
      </c>
      <c r="J42" s="43">
        <f>G42+(G42*0.03)</f>
        <v>42436</v>
      </c>
      <c r="K42" s="92">
        <f>J42*I42</f>
        <v>84872</v>
      </c>
      <c r="L42" s="94">
        <v>2</v>
      </c>
      <c r="M42" s="43">
        <f>J42+(J42*0.03)</f>
        <v>43709.08</v>
      </c>
      <c r="N42" s="92">
        <f>M42*L42</f>
        <v>87418.16</v>
      </c>
      <c r="O42" s="93">
        <v>2</v>
      </c>
      <c r="P42" s="43">
        <f>M42+(M42*0.03)</f>
        <v>45020.3524</v>
      </c>
      <c r="Q42" s="92">
        <f>P42*O42</f>
        <v>90040.7048</v>
      </c>
      <c r="R42" s="50"/>
    </row>
    <row r="43" spans="1:18" s="5" customFormat="1" ht="11.25">
      <c r="A43" s="90" t="s">
        <v>87</v>
      </c>
      <c r="B43" s="91" t="s">
        <v>68</v>
      </c>
      <c r="C43" s="51">
        <v>1</v>
      </c>
      <c r="D43" s="43">
        <v>40000</v>
      </c>
      <c r="E43" s="92">
        <f>D43*C43</f>
        <v>40000</v>
      </c>
      <c r="F43" s="94">
        <v>1</v>
      </c>
      <c r="G43" s="43">
        <f>D43+(D43*0.03)</f>
        <v>41200</v>
      </c>
      <c r="H43" s="92">
        <f>G43*F43</f>
        <v>41200</v>
      </c>
      <c r="I43" s="93">
        <v>1</v>
      </c>
      <c r="J43" s="43">
        <f>G43+(G43*0.03)</f>
        <v>42436</v>
      </c>
      <c r="K43" s="92">
        <f>J43*I43</f>
        <v>42436</v>
      </c>
      <c r="L43" s="94">
        <v>1</v>
      </c>
      <c r="M43" s="43">
        <f>J43+(J43*0.03)</f>
        <v>43709.08</v>
      </c>
      <c r="N43" s="92">
        <f>M43*L43</f>
        <v>43709.08</v>
      </c>
      <c r="O43" s="93">
        <v>1</v>
      </c>
      <c r="P43" s="43">
        <f>M43+(M43*0.03)</f>
        <v>45020.3524</v>
      </c>
      <c r="Q43" s="92">
        <f>P43*O43</f>
        <v>45020.3524</v>
      </c>
      <c r="R43" s="50"/>
    </row>
    <row r="44" spans="1:18" s="5" customFormat="1" ht="11.25">
      <c r="A44" s="90" t="s">
        <v>86</v>
      </c>
      <c r="B44" s="91" t="s">
        <v>68</v>
      </c>
      <c r="C44" s="51">
        <v>1</v>
      </c>
      <c r="D44" s="43">
        <v>40000</v>
      </c>
      <c r="E44" s="92">
        <f>D44*C44</f>
        <v>40000</v>
      </c>
      <c r="F44" s="94">
        <v>1</v>
      </c>
      <c r="G44" s="43">
        <f>D44+(D44*0.03)</f>
        <v>41200</v>
      </c>
      <c r="H44" s="92">
        <f>G44*F44</f>
        <v>41200</v>
      </c>
      <c r="I44" s="93">
        <v>1</v>
      </c>
      <c r="J44" s="43">
        <f>G44+(G44*0.03)</f>
        <v>42436</v>
      </c>
      <c r="K44" s="92">
        <f>J44*I44</f>
        <v>42436</v>
      </c>
      <c r="L44" s="94">
        <v>1</v>
      </c>
      <c r="M44" s="43">
        <f>J44+(J44*0.03)</f>
        <v>43709.08</v>
      </c>
      <c r="N44" s="92">
        <f>M44*L44</f>
        <v>43709.08</v>
      </c>
      <c r="O44" s="93">
        <v>1</v>
      </c>
      <c r="P44" s="43">
        <f>M44+(M44*0.03)</f>
        <v>45020.3524</v>
      </c>
      <c r="Q44" s="92">
        <f>P44*O44</f>
        <v>45020.3524</v>
      </c>
      <c r="R44" s="50"/>
    </row>
    <row r="45" spans="1:18" s="5" customFormat="1" ht="11.25">
      <c r="A45" s="82" t="s">
        <v>89</v>
      </c>
      <c r="B45" s="83"/>
      <c r="C45" s="62"/>
      <c r="D45" s="54"/>
      <c r="E45" s="55">
        <f>SUM(E41:E44)</f>
        <v>230000</v>
      </c>
      <c r="F45" s="56"/>
      <c r="G45" s="57"/>
      <c r="H45" s="55">
        <f>SUM(H41:H44)</f>
        <v>236900</v>
      </c>
      <c r="I45" s="59"/>
      <c r="J45" s="60"/>
      <c r="K45" s="55">
        <f>SUM(K41:K44)</f>
        <v>244007</v>
      </c>
      <c r="L45" s="56"/>
      <c r="M45" s="57"/>
      <c r="N45" s="55">
        <f>SUM(N41:N44)</f>
        <v>251327.21000000002</v>
      </c>
      <c r="O45" s="59"/>
      <c r="P45" s="60"/>
      <c r="Q45" s="55">
        <f>SUM(Q41:Q44)</f>
        <v>258867.02630000003</v>
      </c>
      <c r="R45" s="50"/>
    </row>
    <row r="46" spans="1:18" s="5" customFormat="1" ht="4.5" customHeight="1">
      <c r="A46" s="9"/>
      <c r="B46" s="27"/>
      <c r="C46" s="35"/>
      <c r="D46" s="36"/>
      <c r="E46" s="44"/>
      <c r="F46" s="29"/>
      <c r="G46" s="8"/>
      <c r="H46" s="45"/>
      <c r="I46" s="35"/>
      <c r="J46" s="36"/>
      <c r="K46" s="37"/>
      <c r="L46" s="29"/>
      <c r="M46" s="8"/>
      <c r="N46" s="45"/>
      <c r="O46" s="35"/>
      <c r="P46" s="36"/>
      <c r="Q46" s="37"/>
      <c r="R46" s="29"/>
    </row>
    <row r="47" spans="1:18" s="5" customFormat="1" ht="11.25">
      <c r="A47" s="89" t="s">
        <v>5</v>
      </c>
      <c r="B47" s="27"/>
      <c r="C47" s="35"/>
      <c r="D47" s="36"/>
      <c r="E47" s="37"/>
      <c r="F47" s="29"/>
      <c r="G47" s="8"/>
      <c r="H47" s="45"/>
      <c r="I47" s="35"/>
      <c r="J47" s="36"/>
      <c r="K47" s="37"/>
      <c r="L47" s="29"/>
      <c r="M47" s="8"/>
      <c r="N47" s="45"/>
      <c r="O47" s="35"/>
      <c r="P47" s="36"/>
      <c r="Q47" s="37"/>
      <c r="R47" s="29"/>
    </row>
    <row r="48" spans="1:18" s="5" customFormat="1" ht="11.25">
      <c r="A48" s="9" t="s">
        <v>78</v>
      </c>
      <c r="B48" s="27">
        <v>1</v>
      </c>
      <c r="C48" s="38">
        <v>10</v>
      </c>
      <c r="D48" s="39">
        <v>2000</v>
      </c>
      <c r="E48" s="40">
        <f>C48*D48</f>
        <v>20000</v>
      </c>
      <c r="F48" s="30">
        <v>10</v>
      </c>
      <c r="G48" s="10">
        <v>2000</v>
      </c>
      <c r="H48" s="46">
        <f>F48*G48</f>
        <v>20000</v>
      </c>
      <c r="I48" s="38">
        <v>10</v>
      </c>
      <c r="J48" s="39">
        <v>2000</v>
      </c>
      <c r="K48" s="40">
        <f>I48*J48</f>
        <v>20000</v>
      </c>
      <c r="L48" s="30">
        <v>10</v>
      </c>
      <c r="M48" s="10">
        <v>2000</v>
      </c>
      <c r="N48" s="46">
        <f>L48*M48</f>
        <v>20000</v>
      </c>
      <c r="O48" s="38">
        <v>10</v>
      </c>
      <c r="P48" s="39">
        <v>2000</v>
      </c>
      <c r="Q48" s="40">
        <f>O48*P48</f>
        <v>20000</v>
      </c>
      <c r="R48" s="29"/>
    </row>
    <row r="49" spans="1:18" s="5" customFormat="1" ht="11.25">
      <c r="A49" s="9" t="s">
        <v>79</v>
      </c>
      <c r="B49" s="27">
        <v>1</v>
      </c>
      <c r="C49" s="38">
        <v>140</v>
      </c>
      <c r="D49" s="39">
        <v>200</v>
      </c>
      <c r="E49" s="40">
        <f>C49*D49</f>
        <v>28000</v>
      </c>
      <c r="F49" s="30">
        <v>140</v>
      </c>
      <c r="G49" s="10">
        <v>200</v>
      </c>
      <c r="H49" s="46">
        <f>F49*G49</f>
        <v>28000</v>
      </c>
      <c r="I49" s="38">
        <v>140</v>
      </c>
      <c r="J49" s="39">
        <v>200</v>
      </c>
      <c r="K49" s="40">
        <f>I49*J49</f>
        <v>28000</v>
      </c>
      <c r="L49" s="30">
        <v>140</v>
      </c>
      <c r="M49" s="10">
        <v>200</v>
      </c>
      <c r="N49" s="46">
        <f>L49*M49</f>
        <v>28000</v>
      </c>
      <c r="O49" s="38">
        <v>140</v>
      </c>
      <c r="P49" s="39">
        <v>200</v>
      </c>
      <c r="Q49" s="40">
        <f>O49*P49</f>
        <v>28000</v>
      </c>
      <c r="R49" s="29"/>
    </row>
    <row r="50" spans="1:18" s="5" customFormat="1" ht="11.25">
      <c r="A50" s="64" t="s">
        <v>80</v>
      </c>
      <c r="B50" s="61"/>
      <c r="C50" s="66"/>
      <c r="D50" s="67"/>
      <c r="E50" s="68">
        <f>SUM(E48:E49)</f>
        <v>48000</v>
      </c>
      <c r="F50" s="56"/>
      <c r="G50" s="57"/>
      <c r="H50" s="58">
        <f>SUM(H48:H49)</f>
        <v>48000</v>
      </c>
      <c r="I50" s="69"/>
      <c r="J50" s="70"/>
      <c r="K50" s="68">
        <f>SUM(K48:K49)</f>
        <v>48000</v>
      </c>
      <c r="L50" s="56"/>
      <c r="M50" s="57"/>
      <c r="N50" s="58">
        <f>SUM(N48:N49)</f>
        <v>48000</v>
      </c>
      <c r="O50" s="69"/>
      <c r="P50" s="70"/>
      <c r="Q50" s="68">
        <f>SUM(Q48:Q49)</f>
        <v>48000</v>
      </c>
      <c r="R50" s="50"/>
    </row>
    <row r="51" spans="1:17" s="5" customFormat="1" ht="6.75" customHeight="1" thickBot="1">
      <c r="A51" s="71"/>
      <c r="B51" s="71"/>
      <c r="C51" s="73"/>
      <c r="D51" s="74"/>
      <c r="E51" s="74"/>
      <c r="F51" s="71"/>
      <c r="G51" s="72"/>
      <c r="H51" s="72"/>
      <c r="I51" s="73"/>
      <c r="J51" s="74"/>
      <c r="K51" s="74"/>
      <c r="L51" s="71"/>
      <c r="M51" s="72"/>
      <c r="N51" s="72"/>
      <c r="O51" s="73"/>
      <c r="P51" s="74"/>
      <c r="Q51" s="74"/>
    </row>
    <row r="52" spans="1:18" s="5" customFormat="1" ht="12.75" customHeight="1">
      <c r="A52" s="116" t="s">
        <v>81</v>
      </c>
      <c r="B52" s="117"/>
      <c r="C52" s="120" t="s">
        <v>12</v>
      </c>
      <c r="D52" s="121"/>
      <c r="E52" s="122"/>
      <c r="F52" s="120" t="s">
        <v>13</v>
      </c>
      <c r="G52" s="121"/>
      <c r="H52" s="122"/>
      <c r="I52" s="107" t="s">
        <v>14</v>
      </c>
      <c r="J52" s="108"/>
      <c r="K52" s="109"/>
      <c r="L52" s="107" t="s">
        <v>15</v>
      </c>
      <c r="M52" s="108"/>
      <c r="N52" s="109"/>
      <c r="O52" s="107" t="s">
        <v>16</v>
      </c>
      <c r="P52" s="108"/>
      <c r="Q52" s="123"/>
      <c r="R52" s="29"/>
    </row>
    <row r="53" spans="1:18" s="5" customFormat="1" ht="12.75" customHeight="1" thickBot="1">
      <c r="A53" s="118"/>
      <c r="B53" s="119"/>
      <c r="C53" s="110">
        <f>E9+E18+E28+E38+E50+E45</f>
        <v>731200</v>
      </c>
      <c r="D53" s="111"/>
      <c r="E53" s="112"/>
      <c r="F53" s="110">
        <f>H9+H18+H28+H38+H50+H45</f>
        <v>304604</v>
      </c>
      <c r="G53" s="111"/>
      <c r="H53" s="112"/>
      <c r="I53" s="110">
        <f>K9+K18+K28+K38+K50+K45</f>
        <v>314667</v>
      </c>
      <c r="J53" s="111"/>
      <c r="K53" s="112"/>
      <c r="L53" s="110">
        <f>SUM(N9+N18+N28+N38+N50+N45)</f>
        <v>537487.21</v>
      </c>
      <c r="M53" s="111"/>
      <c r="N53" s="112"/>
      <c r="O53" s="110">
        <f>SUM(Q9+Q18+Q28+Q38+Q50+Q45)</f>
        <v>518977.0263</v>
      </c>
      <c r="P53" s="111"/>
      <c r="Q53" s="124"/>
      <c r="R53" s="50"/>
    </row>
  </sheetData>
  <mergeCells count="17">
    <mergeCell ref="O52:Q52"/>
    <mergeCell ref="O53:Q53"/>
    <mergeCell ref="O2:Q2"/>
    <mergeCell ref="C53:E53"/>
    <mergeCell ref="F52:H52"/>
    <mergeCell ref="F53:H53"/>
    <mergeCell ref="L53:N53"/>
    <mergeCell ref="A1:Q1"/>
    <mergeCell ref="I52:K52"/>
    <mergeCell ref="I53:K53"/>
    <mergeCell ref="L52:N52"/>
    <mergeCell ref="C2:E2"/>
    <mergeCell ref="F2:H2"/>
    <mergeCell ref="I2:K2"/>
    <mergeCell ref="L2:N2"/>
    <mergeCell ref="A52:B53"/>
    <mergeCell ref="C52:E52"/>
  </mergeCells>
  <printOptions/>
  <pageMargins left="0.5" right="0.5" top="0.7875" bottom="0.7875" header="0.5" footer="0.5"/>
  <pageSetup cellComments="asDisplayed" horizontalDpi="300" verticalDpi="300" orientation="landscape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hallje</cp:lastModifiedBy>
  <cp:lastPrinted>1601-01-01T07:00:00Z</cp:lastPrinted>
  <dcterms:created xsi:type="dcterms:W3CDTF">2003-09-08T21:25:16Z</dcterms:created>
  <dcterms:modified xsi:type="dcterms:W3CDTF">2005-12-01T19:18:51Z</dcterms:modified>
  <cp:category/>
  <cp:version/>
  <cp:contentType/>
  <cp:contentStatus/>
  <cp:revision>12</cp:revision>
</cp:coreProperties>
</file>